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0740" activeTab="1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5"/>
  </externalReferences>
  <definedNames>
    <definedName name="_xlnm.Print_Area" localSheetId="0">BS!$A$1:$J$66</definedName>
    <definedName name="_xlnm.Print_Area" localSheetId="3">'CF-Ann'!$A$1:$F$45</definedName>
    <definedName name="_xlnm.Print_Area" localSheetId="1">'PL-ann sum'!$A$1:$I$56</definedName>
  </definedNames>
  <calcPr calcId="144525"/>
</workbook>
</file>

<file path=xl/calcChain.xml><?xml version="1.0" encoding="utf-8"?>
<calcChain xmlns="http://schemas.openxmlformats.org/spreadsheetml/2006/main">
  <c r="F41" i="4" l="1"/>
  <c r="F18" i="4"/>
  <c r="F24" i="4" s="1"/>
  <c r="F29" i="4" s="1"/>
  <c r="D18" i="4"/>
  <c r="D24" i="4" s="1"/>
  <c r="D29" i="4" s="1"/>
  <c r="D39" i="4" s="1"/>
  <c r="D41" i="4" s="1"/>
  <c r="A2" i="4"/>
  <c r="I37" i="3"/>
  <c r="G37" i="3"/>
  <c r="F37" i="3"/>
  <c r="E37" i="3"/>
  <c r="H33" i="3"/>
  <c r="J33" i="3" s="1"/>
  <c r="H30" i="3"/>
  <c r="H37" i="3" s="1"/>
  <c r="F19" i="3"/>
  <c r="E19" i="3"/>
  <c r="J16" i="3"/>
  <c r="I14" i="3"/>
  <c r="I19" i="3" s="1"/>
  <c r="H14" i="3"/>
  <c r="J14" i="3" s="1"/>
  <c r="G12" i="3"/>
  <c r="H12" i="3" s="1"/>
  <c r="A2" i="3"/>
  <c r="H51" i="2"/>
  <c r="G51" i="2"/>
  <c r="E51" i="2"/>
  <c r="H45" i="2"/>
  <c r="E45" i="2"/>
  <c r="H44" i="2"/>
  <c r="H48" i="2" s="1"/>
  <c r="E44" i="2"/>
  <c r="E48" i="2" s="1"/>
  <c r="H40" i="2"/>
  <c r="E40" i="2"/>
  <c r="G34" i="2"/>
  <c r="I27" i="2"/>
  <c r="F27" i="2"/>
  <c r="I26" i="2"/>
  <c r="F26" i="2"/>
  <c r="I22" i="2"/>
  <c r="F22" i="2"/>
  <c r="I21" i="2"/>
  <c r="F21" i="2"/>
  <c r="I17" i="2"/>
  <c r="F17" i="2"/>
  <c r="I15" i="2"/>
  <c r="F15" i="2"/>
  <c r="I13" i="2"/>
  <c r="I19" i="2" s="1"/>
  <c r="I24" i="2" s="1"/>
  <c r="I29" i="2" s="1"/>
  <c r="H19" i="2"/>
  <c r="H24" i="2" s="1"/>
  <c r="H29" i="2" s="1"/>
  <c r="H34" i="2" s="1"/>
  <c r="F13" i="2"/>
  <c r="E19" i="2"/>
  <c r="E24" i="2" s="1"/>
  <c r="E29" i="2" s="1"/>
  <c r="E34" i="2" s="1"/>
  <c r="I10" i="2"/>
  <c r="H10" i="2"/>
  <c r="A2" i="2"/>
  <c r="H67" i="1"/>
  <c r="J59" i="1"/>
  <c r="J57" i="1"/>
  <c r="H57" i="1"/>
  <c r="H59" i="1" s="1"/>
  <c r="I42" i="1"/>
  <c r="J39" i="1"/>
  <c r="J42" i="1" s="1"/>
  <c r="J28" i="1"/>
  <c r="J16" i="1"/>
  <c r="J30" i="1" s="1"/>
  <c r="H16" i="1"/>
  <c r="F19" i="2" l="1"/>
  <c r="F24" i="2" s="1"/>
  <c r="F29" i="2" s="1"/>
  <c r="H19" i="3"/>
  <c r="J12" i="3"/>
  <c r="J19" i="3" s="1"/>
  <c r="G19" i="3"/>
  <c r="J30" i="3"/>
  <c r="J37" i="3" s="1"/>
  <c r="F37" i="2"/>
  <c r="F34" i="2"/>
  <c r="I37" i="2"/>
  <c r="I34" i="2"/>
  <c r="J65" i="1"/>
  <c r="J63" i="1"/>
  <c r="J61" i="1"/>
  <c r="J62" i="1" s="1"/>
  <c r="H28" i="1"/>
  <c r="H30" i="1" s="1"/>
  <c r="H39" i="1"/>
  <c r="H63" i="1" s="1"/>
  <c r="I51" i="2" l="1"/>
  <c r="I44" i="2"/>
  <c r="I48" i="2" s="1"/>
  <c r="I40" i="2"/>
  <c r="F51" i="2"/>
  <c r="F44" i="2"/>
  <c r="F48" i="2" s="1"/>
  <c r="F40" i="2"/>
  <c r="H42" i="1"/>
  <c r="H61" i="1" s="1"/>
  <c r="H65" i="1" s="1"/>
  <c r="H62" i="1" l="1"/>
</calcChain>
</file>

<file path=xl/sharedStrings.xml><?xml version="1.0" encoding="utf-8"?>
<sst xmlns="http://schemas.openxmlformats.org/spreadsheetml/2006/main" count="182" uniqueCount="125">
  <si>
    <t xml:space="preserve">                               MERGE ENERGY BHD. (420099-X)</t>
  </si>
  <si>
    <t>QUARTERLY REPORT FOR THE FOURTH QUARTER ENDED 31 JANUARY 2014</t>
  </si>
  <si>
    <t xml:space="preserve">UNAUDITED CONDENSED CONSOLIDATED STATEMENTS OF FINANCIAL POSITION </t>
  </si>
  <si>
    <t>Unaudited</t>
  </si>
  <si>
    <t>Audited</t>
  </si>
  <si>
    <t>As at</t>
  </si>
  <si>
    <t>31.01.2014</t>
  </si>
  <si>
    <t>31.01.2013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</si>
  <si>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</si>
  <si>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</si>
  <si>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</si>
  <si>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</si>
  <si>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</si>
  <si>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</si>
  <si>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</si>
  <si>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</si>
  <si>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</si>
  <si>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</si>
  <si>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</si>
  <si>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</si>
  <si>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</si>
  <si>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Tax Recoverable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</si>
  <si>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</si>
  <si>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</si>
  <si>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</si>
  <si>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</si>
  <si>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</si>
  <si>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Owner Of The Parent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</si>
  <si>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</si>
  <si>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</si>
  <si>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</si>
  <si>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</si>
  <si>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</si>
  <si>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</si>
  <si>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Non-Controlling Interests</t>
  </si>
  <si>
    <t>Total Equity</t>
  </si>
  <si>
    <t>Non Current Liabilities</t>
  </si>
  <si>
    <t>Hire purchase liabilities</t>
  </si>
  <si>
    <t>Deferred tax liabilities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</si>
  <si>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</si>
  <si>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</si>
  <si>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</si>
  <si>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</si>
  <si>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</si>
  <si>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Term Loan</t>
  </si>
  <si>
    <t>Provision for taxation</t>
  </si>
  <si>
    <t>Total Liabilities</t>
  </si>
  <si>
    <t>TOTAL EQUITY AND LIABILITIES</t>
  </si>
  <si>
    <t>Net assets per share attributable to owner of the parent of the company (RM)</t>
  </si>
  <si>
    <t>(The Condensed Consolidated Statement of Financial Position should be read in conjunction with the Audited Financial Statements for the financial year ended 31 January 2013.)</t>
  </si>
  <si>
    <t>MERGE ENERGY BHD. (420099-X)</t>
  </si>
  <si>
    <t>UNAUDITED CONDENSED CONSOLIDATED STATEMENTS OF COMPREHENSIVE INCOME</t>
  </si>
  <si>
    <t>FOURTH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</si>
  <si>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</si>
  <si>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</si>
  <si>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</si>
  <si>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</si>
  <si>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</si>
  <si>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</si>
  <si>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</si>
  <si>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</si>
  <si>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</si>
  <si>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</si>
  <si>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</si>
  <si>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</si>
  <si>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</si>
  <si>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</si>
  <si>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</si>
  <si>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</si>
  <si>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</si>
  <si>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Other Comprehensive Income/ (Loss)</t>
  </si>
  <si>
    <t>Total Comprehensive Income / (Loss)</t>
  </si>
  <si>
    <t>For The Period</t>
  </si>
  <si>
    <t>Profit/(Loss)  attributable to :</t>
  </si>
  <si>
    <t>Owners of the parent</t>
  </si>
  <si>
    <t>Non-controlling interest</t>
  </si>
  <si>
    <t xml:space="preserve">Profit/(Loss)  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</si>
  <si>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</si>
  <si>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</si>
  <si>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</si>
  <si>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</si>
  <si>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Audited Financial Statements for the financial year ended 31 January 2013.)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</si>
  <si>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</si>
  <si>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</si>
  <si>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</si>
  <si>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</si>
  <si>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</si>
  <si>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>Non Controlling</t>
  </si>
  <si>
    <t>Total</t>
  </si>
  <si>
    <t>Capital</t>
  </si>
  <si>
    <t>Premium</t>
  </si>
  <si>
    <t>Losses</t>
  </si>
  <si>
    <t>Interests</t>
  </si>
  <si>
    <t>Equity</t>
  </si>
  <si>
    <t>At 1 February 2013</t>
  </si>
  <si>
    <t>Total Comprehensive Income for the period</t>
  </si>
  <si>
    <t>Acquisition of subsidiary</t>
  </si>
  <si>
    <t>At 31 January 2014</t>
  </si>
  <si>
    <t>At 1 February 2012</t>
  </si>
  <si>
    <t>At 31 January 2013</t>
  </si>
  <si>
    <t>(The Condensed Consolidated Statements of Changes in Equity should be read in conjunction with the Audited Financial Statements for the financial year ended 31 January 2013.)</t>
  </si>
  <si>
    <t xml:space="preserve">UNAUDITED CONDENSED CONSOLIDATED STATEMENTS OF CASH FLOWS </t>
  </si>
  <si>
    <t>12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</si>
  <si>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</si>
  <si>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</si>
  <si>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</si>
  <si>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</si>
  <si>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</si>
  <si>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</si>
  <si>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</si>
  <si>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</si>
  <si>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</si>
  <si>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</si>
  <si>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</si>
  <si>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</si>
  <si>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</si>
  <si>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</si>
  <si>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</si>
  <si>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</si>
  <si>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</si>
  <si>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</si>
  <si>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</si>
  <si>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</si>
  <si>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</si>
  <si>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Audited Financial Statements for the financial year ended 31 January 2013.)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</si>
</sst>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/>
    <xf numFmtId="164" fontId="5" fillId="0" borderId="9" xfId="1" applyNumberFormat="1" applyFont="1" applyBorder="1"/>
    <xf numFmtId="164" fontId="5" fillId="0" borderId="0" xfId="1" applyNumberFormat="1" applyFont="1" applyBorder="1"/>
    <xf numFmtId="164" fontId="5" fillId="0" borderId="10" xfId="1" applyNumberFormat="1" applyFont="1" applyBorder="1"/>
    <xf numFmtId="164" fontId="8" fillId="0" borderId="0" xfId="1" applyNumberFormat="1" applyFont="1" applyBorder="1"/>
    <xf numFmtId="164" fontId="1" fillId="0" borderId="9" xfId="1" applyNumberFormat="1" applyFont="1" applyBorder="1"/>
    <xf numFmtId="164" fontId="1" fillId="0" borderId="10" xfId="1" applyNumberFormat="1" applyFont="1" applyBorder="1"/>
    <xf numFmtId="164" fontId="6" fillId="0" borderId="0" xfId="1" applyNumberFormat="1" applyFont="1" applyBorder="1"/>
    <xf numFmtId="43" fontId="0" fillId="0" borderId="0" xfId="1" applyFont="1" applyBorder="1"/>
    <xf numFmtId="43" fontId="4" fillId="0" borderId="0" xfId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164" fontId="1" fillId="0" borderId="3" xfId="1" applyNumberFormat="1" applyFont="1" applyBorder="1"/>
    <xf numFmtId="0" fontId="9" fillId="0" borderId="0" xfId="0" applyFont="1" applyBorder="1"/>
    <xf numFmtId="164" fontId="1" fillId="0" borderId="11" xfId="1" applyNumberFormat="1" applyFont="1" applyBorder="1"/>
    <xf numFmtId="43" fontId="4" fillId="0" borderId="0" xfId="1" applyFont="1" applyBorder="1"/>
    <xf numFmtId="164" fontId="1" fillId="0" borderId="15" xfId="1" applyNumberFormat="1" applyFont="1" applyBorder="1"/>
    <xf numFmtId="164" fontId="1" fillId="0" borderId="16" xfId="1" applyNumberFormat="1" applyFont="1" applyBorder="1"/>
    <xf numFmtId="164" fontId="5" fillId="0" borderId="0" xfId="0" applyNumberFormat="1" applyFont="1" applyBorder="1"/>
    <xf numFmtId="164" fontId="5" fillId="0" borderId="12" xfId="1" applyNumberFormat="1" applyFont="1" applyBorder="1"/>
    <xf numFmtId="43" fontId="0" fillId="0" borderId="0" xfId="1" applyFont="1" applyBorder="1" applyAlignment="1">
      <alignment horizontal="right"/>
    </xf>
    <xf numFmtId="43" fontId="4" fillId="0" borderId="0" xfId="1" applyFill="1" applyBorder="1"/>
    <xf numFmtId="164" fontId="1" fillId="0" borderId="9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1" fillId="0" borderId="1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164" fontId="1" fillId="0" borderId="15" xfId="1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0" fontId="5" fillId="0" borderId="12" xfId="0" applyFont="1" applyBorder="1"/>
    <xf numFmtId="43" fontId="1" fillId="0" borderId="11" xfId="1" applyFont="1" applyBorder="1"/>
    <xf numFmtId="43" fontId="1" fillId="0" borderId="13" xfId="1" applyFont="1" applyBorder="1"/>
    <xf numFmtId="43" fontId="6" fillId="0" borderId="0" xfId="1" applyFont="1" applyBorder="1"/>
    <xf numFmtId="0" fontId="8" fillId="0" borderId="0" xfId="0" applyFont="1"/>
    <xf numFmtId="164" fontId="8" fillId="0" borderId="0" xfId="1" applyNumberFormat="1" applyFont="1"/>
    <xf numFmtId="164" fontId="3" fillId="0" borderId="0" xfId="0" applyNumberFormat="1" applyFont="1"/>
    <xf numFmtId="0" fontId="3" fillId="0" borderId="0" xfId="0" applyFont="1" applyBorder="1"/>
    <xf numFmtId="0" fontId="6" fillId="0" borderId="0" xfId="0" applyFont="1" applyAlignment="1"/>
    <xf numFmtId="0" fontId="10" fillId="0" borderId="0" xfId="0" applyFont="1" applyFill="1" applyAlignment="1">
      <alignment horizontal="center"/>
    </xf>
    <xf numFmtId="0" fontId="6" fillId="0" borderId="4" xfId="0" applyFont="1" applyBorder="1"/>
    <xf numFmtId="0" fontId="8" fillId="0" borderId="5" xfId="0" applyFont="1" applyBorder="1"/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5" xfId="0" applyFont="1" applyFill="1" applyBorder="1"/>
    <xf numFmtId="0" fontId="8" fillId="0" borderId="7" xfId="0" applyFont="1" applyFill="1" applyBorder="1"/>
    <xf numFmtId="0" fontId="6" fillId="0" borderId="8" xfId="0" applyFont="1" applyBorder="1"/>
    <xf numFmtId="0" fontId="8" fillId="0" borderId="0" xfId="0" applyFont="1" applyBorder="1"/>
    <xf numFmtId="0" fontId="8" fillId="0" borderId="8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8" fillId="0" borderId="8" xfId="1" applyNumberFormat="1" applyFont="1" applyBorder="1"/>
    <xf numFmtId="164" fontId="8" fillId="0" borderId="0" xfId="1" applyNumberFormat="1" applyFont="1" applyBorder="1" applyAlignment="1">
      <alignment horizontal="center"/>
    </xf>
    <xf numFmtId="43" fontId="8" fillId="0" borderId="8" xfId="1" applyFont="1" applyFill="1" applyBorder="1"/>
    <xf numFmtId="0" fontId="8" fillId="0" borderId="10" xfId="0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49" fontId="6" fillId="0" borderId="8" xfId="1" applyNumberFormat="1" applyFont="1" applyBorder="1"/>
    <xf numFmtId="49" fontId="8" fillId="0" borderId="0" xfId="1" applyNumberFormat="1" applyFont="1" applyBorder="1"/>
    <xf numFmtId="49" fontId="8" fillId="0" borderId="0" xfId="1" applyNumberFormat="1" applyFont="1" applyBorder="1" applyAlignment="1">
      <alignment horizontal="center"/>
    </xf>
    <xf numFmtId="164" fontId="6" fillId="0" borderId="8" xfId="1" applyNumberFormat="1" applyFont="1" applyFill="1" applyBorder="1"/>
    <xf numFmtId="164" fontId="8" fillId="0" borderId="10" xfId="1" applyNumberFormat="1" applyFont="1" applyFill="1" applyBorder="1"/>
    <xf numFmtId="164" fontId="8" fillId="0" borderId="8" xfId="1" applyNumberFormat="1" applyFont="1" applyFill="1" applyBorder="1"/>
    <xf numFmtId="164" fontId="6" fillId="0" borderId="0" xfId="1" applyNumberFormat="1" applyFont="1" applyFill="1" applyBorder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49" fontId="8" fillId="0" borderId="8" xfId="1" applyNumberFormat="1" applyFont="1" applyBorder="1"/>
    <xf numFmtId="164" fontId="6" fillId="0" borderId="17" xfId="1" applyNumberFormat="1" applyFont="1" applyFill="1" applyBorder="1"/>
    <xf numFmtId="164" fontId="8" fillId="0" borderId="13" xfId="1" applyNumberFormat="1" applyFont="1" applyFill="1" applyBorder="1"/>
    <xf numFmtId="164" fontId="6" fillId="0" borderId="12" xfId="1" applyNumberFormat="1" applyFont="1" applyFill="1" applyBorder="1"/>
    <xf numFmtId="164" fontId="6" fillId="0" borderId="8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12" fillId="0" borderId="0" xfId="1" applyNumberFormat="1" applyFont="1" applyBorder="1" applyAlignment="1">
      <alignment horizontal="center"/>
    </xf>
    <xf numFmtId="164" fontId="6" fillId="0" borderId="18" xfId="1" applyNumberFormat="1" applyFont="1" applyFill="1" applyBorder="1"/>
    <xf numFmtId="164" fontId="8" fillId="0" borderId="19" xfId="1" applyNumberFormat="1" applyFont="1" applyFill="1" applyBorder="1"/>
    <xf numFmtId="164" fontId="6" fillId="0" borderId="19" xfId="1" applyNumberFormat="1" applyFont="1" applyFill="1" applyBorder="1"/>
    <xf numFmtId="164" fontId="8" fillId="0" borderId="20" xfId="1" applyNumberFormat="1" applyFont="1" applyFill="1" applyBorder="1"/>
    <xf numFmtId="164" fontId="2" fillId="0" borderId="0" xfId="1" applyNumberFormat="1" applyFont="1" applyFill="1" applyBorder="1"/>
    <xf numFmtId="0" fontId="8" fillId="0" borderId="8" xfId="0" applyFont="1" applyBorder="1"/>
    <xf numFmtId="0" fontId="8" fillId="0" borderId="10" xfId="0" applyFont="1" applyBorder="1"/>
    <xf numFmtId="164" fontId="6" fillId="0" borderId="21" xfId="1" applyNumberFormat="1" applyFont="1" applyFill="1" applyBorder="1"/>
    <xf numFmtId="164" fontId="8" fillId="0" borderId="22" xfId="1" applyNumberFormat="1" applyFont="1" applyFill="1" applyBorder="1"/>
    <xf numFmtId="164" fontId="6" fillId="0" borderId="23" xfId="1" applyNumberFormat="1" applyFont="1" applyFill="1" applyBorder="1"/>
    <xf numFmtId="49" fontId="8" fillId="0" borderId="8" xfId="0" applyNumberFormat="1" applyFont="1" applyBorder="1"/>
    <xf numFmtId="49" fontId="8" fillId="0" borderId="0" xfId="0" applyNumberFormat="1" applyFont="1" applyBorder="1"/>
    <xf numFmtId="0" fontId="6" fillId="0" borderId="0" xfId="0" applyFont="1" applyBorder="1"/>
    <xf numFmtId="0" fontId="6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6" fillId="0" borderId="8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8" fillId="0" borderId="17" xfId="0" applyNumberFormat="1" applyFont="1" applyBorder="1"/>
    <xf numFmtId="49" fontId="8" fillId="0" borderId="12" xfId="0" applyNumberFormat="1" applyFont="1" applyBorder="1"/>
    <xf numFmtId="0" fontId="6" fillId="0" borderId="17" xfId="0" applyFont="1" applyBorder="1"/>
    <xf numFmtId="0" fontId="8" fillId="0" borderId="13" xfId="0" applyFont="1" applyBorder="1"/>
    <xf numFmtId="0" fontId="8" fillId="0" borderId="17" xfId="0" applyFont="1" applyBorder="1"/>
    <xf numFmtId="0" fontId="6" fillId="0" borderId="12" xfId="0" applyFont="1" applyBorder="1"/>
    <xf numFmtId="49" fontId="8" fillId="0" borderId="0" xfId="0" applyNumberFormat="1" applyFont="1"/>
    <xf numFmtId="0" fontId="6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8" xfId="1" applyNumberFormat="1" applyFont="1" applyBorder="1" applyAlignment="1"/>
    <xf numFmtId="164" fontId="8" fillId="0" borderId="0" xfId="1" applyNumberFormat="1" applyFont="1" applyBorder="1" applyAlignment="1"/>
    <xf numFmtId="164" fontId="8" fillId="0" borderId="9" xfId="1" applyNumberFormat="1" applyFont="1" applyBorder="1" applyAlignment="1"/>
    <xf numFmtId="164" fontId="8" fillId="0" borderId="10" xfId="1" applyNumberFormat="1" applyFont="1" applyBorder="1" applyAlignment="1"/>
    <xf numFmtId="164" fontId="8" fillId="0" borderId="8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8" fillId="0" borderId="23" xfId="1" applyNumberFormat="1" applyFont="1" applyBorder="1" applyAlignment="1">
      <alignment horizontal="center"/>
    </xf>
    <xf numFmtId="164" fontId="8" fillId="0" borderId="27" xfId="1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8" fillId="0" borderId="9" xfId="1" applyNumberFormat="1" applyFont="1" applyBorder="1"/>
    <xf numFmtId="164" fontId="8" fillId="0" borderId="10" xfId="1" applyNumberFormat="1" applyFont="1" applyBorder="1"/>
    <xf numFmtId="164" fontId="8" fillId="0" borderId="21" xfId="1" applyNumberFormat="1" applyFont="1" applyBorder="1"/>
    <xf numFmtId="164" fontId="8" fillId="0" borderId="23" xfId="1" applyNumberFormat="1" applyFont="1" applyBorder="1"/>
    <xf numFmtId="164" fontId="8" fillId="0" borderId="27" xfId="1" applyNumberFormat="1" applyFont="1" applyBorder="1"/>
    <xf numFmtId="164" fontId="8" fillId="0" borderId="22" xfId="1" applyNumberFormat="1" applyFont="1" applyBorder="1"/>
    <xf numFmtId="164" fontId="8" fillId="0" borderId="28" xfId="1" applyNumberFormat="1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8" xfId="0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164" fontId="3" fillId="0" borderId="17" xfId="0" applyNumberFormat="1" applyFont="1" applyBorder="1"/>
    <xf numFmtId="164" fontId="3" fillId="0" borderId="11" xfId="0" applyNumberFormat="1" applyFont="1" applyBorder="1"/>
    <xf numFmtId="164" fontId="3" fillId="0" borderId="8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3" fillId="0" borderId="17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164" fontId="3" fillId="0" borderId="29" xfId="1" applyNumberFormat="1" applyFont="1" applyBorder="1" applyAlignment="1">
      <alignment horizontal="right"/>
    </xf>
    <xf numFmtId="164" fontId="3" fillId="0" borderId="15" xfId="1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6" fillId="0" borderId="8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49" fontId="6" fillId="0" borderId="8" xfId="1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190500</xdr:rowOff>
    </xdr:from>
    <xdr:to>
      <xdr:col>4</xdr:col>
      <xdr:colOff>342900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600450" y="12763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4</xdr:row>
      <xdr:rowOff>190500</xdr:rowOff>
    </xdr:from>
    <xdr:to>
      <xdr:col>7</xdr:col>
      <xdr:colOff>857250</xdr:colOff>
      <xdr:row>4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91350" y="127635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22</xdr:row>
      <xdr:rowOff>180975</xdr:rowOff>
    </xdr:from>
    <xdr:to>
      <xdr:col>4</xdr:col>
      <xdr:colOff>314325</xdr:colOff>
      <xdr:row>22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3629025" y="5448300"/>
          <a:ext cx="2095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22</xdr:row>
      <xdr:rowOff>161925</xdr:rowOff>
    </xdr:from>
    <xdr:to>
      <xdr:col>7</xdr:col>
      <xdr:colOff>857250</xdr:colOff>
      <xdr:row>22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15150" y="5429250"/>
          <a:ext cx="1714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%20Mean/wm/My%20Documents/Merge%20Energy/Consol%20Group%20Ac/consol%20YE%20Jan%202014/PE%2031%20JAN%202014/MEBCONSOL%2031%20JAN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 1.14"/>
      <sheetName val="CBS 1.14 CF"/>
      <sheetName val="CBS 1.14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Sheet1"/>
      <sheetName val="MEBPVreno"/>
    </sheetNames>
    <sheetDataSet>
      <sheetData sheetId="0">
        <row r="2">
          <cell r="A2" t="str">
            <v>QUARTERLY REPORT FOR THE FOURTH QUARTER ENDED 31 JANUARY 2014</v>
          </cell>
        </row>
      </sheetData>
      <sheetData sheetId="1">
        <row r="45">
          <cell r="H45">
            <v>115</v>
          </cell>
        </row>
      </sheetData>
      <sheetData sheetId="2">
        <row r="2">
          <cell r="A2" t="str">
            <v>QUARTERLY REPORT FOR THE FOURTH QUARTER ENDED 31 JANUARY 2014</v>
          </cell>
        </row>
        <row r="15">
          <cell r="F15">
            <v>21228</v>
          </cell>
          <cell r="I15">
            <v>136100</v>
          </cell>
        </row>
        <row r="17">
          <cell r="F17">
            <v>-16323</v>
          </cell>
          <cell r="I17">
            <v>-123825</v>
          </cell>
        </row>
        <row r="19">
          <cell r="F19">
            <v>-2576</v>
          </cell>
          <cell r="I19">
            <v>-8911</v>
          </cell>
        </row>
        <row r="25">
          <cell r="F25">
            <v>0</v>
          </cell>
          <cell r="I25">
            <v>0</v>
          </cell>
        </row>
        <row r="27">
          <cell r="F27">
            <v>733</v>
          </cell>
          <cell r="I27">
            <v>1001</v>
          </cell>
        </row>
        <row r="32">
          <cell r="F32">
            <v>-10</v>
          </cell>
          <cell r="I32">
            <v>-43</v>
          </cell>
        </row>
        <row r="34">
          <cell r="F34">
            <v>-8</v>
          </cell>
          <cell r="I34">
            <v>-28</v>
          </cell>
        </row>
        <row r="38">
          <cell r="F38">
            <v>-347</v>
          </cell>
          <cell r="I38">
            <v>-455</v>
          </cell>
        </row>
        <row r="40">
          <cell r="I40">
            <v>-259</v>
          </cell>
        </row>
      </sheetData>
      <sheetData sheetId="3">
        <row r="2">
          <cell r="A2" t="str">
            <v>QUARTERLY REPORT FOR THE FOURTH QUARTER ENDED 31 JANUARY 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70"/>
  <sheetViews>
    <sheetView topLeftCell="A42" zoomScaleNormal="100" workbookViewId="0">
      <selection activeCell="H54" sqref="H54"/>
    </sheetView>
  </sheetViews>
  <sheetFormatPr defaultRowHeight="12.75" x14ac:dyDescent="0.2"/>
  <cols>
    <col min="1" max="1" width="5.28515625" customWidth="1"/>
    <col min="5" max="6" width="9.28515625" customWidth="1"/>
    <col min="7" max="7" width="17.85546875" customWidth="1"/>
    <col min="8" max="8" width="28.42578125" customWidth="1"/>
    <col min="9" max="9" width="0.140625" customWidth="1"/>
    <col min="10" max="10" width="29.28515625" customWidth="1"/>
    <col min="11" max="11" width="5.42578125" customWidth="1"/>
    <col min="12" max="12" width="23.5703125" customWidth="1"/>
    <col min="13" max="14" width="15" customWidth="1"/>
    <col min="15" max="15" width="16.42578125" customWidth="1"/>
    <col min="16" max="16" width="15" customWidth="1"/>
  </cols>
  <sheetData>
    <row r="1" spans="1:16" ht="24.75" customHeight="1" x14ac:dyDescent="0.3">
      <c r="A1" s="209" t="s">
        <v>0</v>
      </c>
      <c r="B1" s="210"/>
      <c r="C1" s="210"/>
      <c r="D1" s="210"/>
      <c r="E1" s="210"/>
      <c r="F1" s="210"/>
      <c r="G1" s="210"/>
      <c r="H1" s="210"/>
      <c r="I1" s="210"/>
      <c r="J1" s="1"/>
      <c r="K1" s="1"/>
      <c r="N1" s="2"/>
      <c r="O1" s="2"/>
      <c r="P1" s="2"/>
    </row>
    <row r="2" spans="1:16" ht="24.75" customHeight="1" x14ac:dyDescent="0.3">
      <c r="A2" s="209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3"/>
      <c r="N2" s="2"/>
      <c r="O2" s="2"/>
      <c r="P2" s="2"/>
    </row>
    <row r="3" spans="1:16" ht="24" customHeight="1" x14ac:dyDescent="0.3">
      <c r="A3" s="211" t="s">
        <v>2</v>
      </c>
      <c r="B3" s="212"/>
      <c r="C3" s="212"/>
      <c r="D3" s="212"/>
      <c r="E3" s="212"/>
      <c r="F3" s="212"/>
      <c r="G3" s="212"/>
      <c r="H3" s="212"/>
      <c r="I3" s="212"/>
      <c r="J3" s="213"/>
      <c r="K3" s="4"/>
      <c r="N3" s="2"/>
      <c r="O3" s="2"/>
      <c r="P3" s="2"/>
    </row>
    <row r="4" spans="1:16" ht="15.75" x14ac:dyDescent="0.25">
      <c r="A4" s="5"/>
      <c r="B4" s="6"/>
      <c r="C4" s="5"/>
      <c r="D4" s="6"/>
      <c r="E4" s="6"/>
      <c r="F4" s="7"/>
      <c r="G4" s="7"/>
      <c r="H4" s="7"/>
      <c r="I4" s="7"/>
      <c r="J4" s="7"/>
      <c r="K4" s="7"/>
      <c r="N4" s="2"/>
      <c r="O4" s="2"/>
      <c r="P4" s="2"/>
    </row>
    <row r="5" spans="1:16" ht="15" x14ac:dyDescent="0.2">
      <c r="B5" s="7"/>
      <c r="C5" s="7"/>
      <c r="D5" s="7"/>
      <c r="E5" s="7"/>
      <c r="F5" s="7"/>
      <c r="G5" s="7"/>
      <c r="H5" s="7"/>
      <c r="I5" s="7"/>
      <c r="J5" s="7"/>
      <c r="K5" s="7"/>
      <c r="N5" s="8"/>
      <c r="O5" s="2"/>
      <c r="P5" s="2"/>
    </row>
    <row r="6" spans="1:16" ht="20.25" x14ac:dyDescent="0.3">
      <c r="A6" s="9"/>
      <c r="B6" s="10"/>
      <c r="C6" s="10"/>
      <c r="D6" s="10"/>
      <c r="E6" s="10"/>
      <c r="F6" s="10"/>
      <c r="G6" s="10"/>
      <c r="H6" s="11" t="s">
        <v>3</v>
      </c>
      <c r="I6" s="10"/>
      <c r="J6" s="12" t="s">
        <v>4</v>
      </c>
      <c r="K6" s="13"/>
      <c r="L6" s="15"/>
      <c r="M6" s="2"/>
      <c r="N6" s="14"/>
      <c r="O6" s="15"/>
      <c r="P6" s="14"/>
    </row>
    <row r="7" spans="1:16" ht="20.25" x14ac:dyDescent="0.3">
      <c r="A7" s="16"/>
      <c r="B7" s="17"/>
      <c r="C7" s="17"/>
      <c r="D7" s="17"/>
      <c r="E7" s="17"/>
      <c r="F7" s="17"/>
      <c r="G7" s="17"/>
      <c r="H7" s="18" t="s">
        <v>5</v>
      </c>
      <c r="I7" s="19"/>
      <c r="J7" s="20" t="s">
        <v>5</v>
      </c>
      <c r="K7" s="13"/>
      <c r="L7" s="202"/>
      <c r="M7" s="2"/>
      <c r="N7" s="14"/>
      <c r="O7" s="14"/>
      <c r="P7" s="14"/>
    </row>
    <row r="8" spans="1:16" ht="20.25" x14ac:dyDescent="0.3">
      <c r="A8" s="16"/>
      <c r="B8" s="17"/>
      <c r="C8" s="17"/>
      <c r="D8" s="17"/>
      <c r="E8" s="17"/>
      <c r="F8" s="17"/>
      <c r="G8" s="17"/>
      <c r="H8" s="21" t="s">
        <v>6</v>
      </c>
      <c r="I8" s="19"/>
      <c r="J8" s="22" t="s">
        <v>7</v>
      </c>
      <c r="K8" s="23"/>
      <c r="L8" s="203"/>
      <c r="M8" s="2"/>
      <c r="N8" s="14"/>
      <c r="O8" s="15"/>
      <c r="P8" s="14"/>
    </row>
    <row r="9" spans="1:16" ht="20.25" x14ac:dyDescent="0.3">
      <c r="A9" s="16"/>
      <c r="B9" s="17"/>
      <c r="C9" s="17"/>
      <c r="D9" s="17"/>
      <c r="E9" s="17"/>
      <c r="F9" s="17"/>
      <c r="G9" s="17"/>
      <c r="H9" s="24" t="s">
        <v>8</v>
      </c>
      <c r="I9" s="25"/>
      <c r="J9" s="26" t="s">
        <v>8</v>
      </c>
      <c r="K9" s="13"/>
      <c r="L9" s="15"/>
      <c r="M9" s="2"/>
      <c r="N9" s="14"/>
      <c r="O9" s="14"/>
      <c r="P9" s="14"/>
    </row>
    <row r="10" spans="1:16" ht="20.25" x14ac:dyDescent="0.3">
      <c r="A10" s="27" t="s">
        <v>9</v>
      </c>
      <c r="B10" s="17"/>
      <c r="C10" s="17"/>
      <c r="D10" s="17"/>
      <c r="E10" s="17"/>
      <c r="F10" s="17"/>
      <c r="G10" s="17"/>
      <c r="H10" s="18"/>
      <c r="I10" s="19"/>
      <c r="J10" s="20"/>
      <c r="K10" s="13"/>
      <c r="L10" s="2"/>
      <c r="M10" s="2"/>
      <c r="N10" s="2"/>
      <c r="O10" s="2"/>
      <c r="P10" s="2"/>
    </row>
    <row r="11" spans="1:16" ht="20.25" x14ac:dyDescent="0.3">
      <c r="A11" s="27" t="s">
        <v>10</v>
      </c>
      <c r="B11" s="17"/>
      <c r="C11" s="17"/>
      <c r="D11" s="17"/>
      <c r="E11" s="17"/>
      <c r="F11" s="17"/>
      <c r="G11" s="17"/>
      <c r="H11" s="28"/>
      <c r="I11" s="29"/>
      <c r="J11" s="30"/>
      <c r="K11" s="31"/>
      <c r="L11" s="2"/>
      <c r="M11" s="2"/>
      <c r="N11" s="2"/>
      <c r="O11" s="2"/>
      <c r="P11" s="2"/>
    </row>
    <row r="12" spans="1:16" ht="20.25" x14ac:dyDescent="0.3">
      <c r="A12" s="16"/>
      <c r="B12" s="17" t="s">
        <v>11</v>
      </c>
      <c r="C12" s="17"/>
      <c r="D12" s="17"/>
      <c r="E12" s="17"/>
      <c r="F12" s="17"/>
      <c r="G12" s="17"/>
      <c r="H12" s="32">
        <v>20429</v>
      </c>
      <c r="I12" s="29"/>
      <c r="J12" s="33">
        <v>21243</v>
      </c>
      <c r="K12" s="34"/>
      <c r="L12" s="36"/>
      <c r="M12" s="2"/>
      <c r="N12" s="35"/>
      <c r="O12" s="35"/>
      <c r="P12" s="35"/>
    </row>
    <row r="13" spans="1:16" ht="20.25" x14ac:dyDescent="0.3">
      <c r="A13" s="16"/>
      <c r="B13" s="17" t="s">
        <v>12</v>
      </c>
      <c r="C13" s="17"/>
      <c r="D13" s="17"/>
      <c r="E13" s="17"/>
      <c r="F13" s="17"/>
      <c r="G13" s="17"/>
      <c r="H13" s="32">
        <v>10225</v>
      </c>
      <c r="I13" s="29"/>
      <c r="J13" s="33">
        <v>8185</v>
      </c>
      <c r="K13" s="34"/>
      <c r="L13" s="36"/>
      <c r="M13" s="2"/>
      <c r="N13" s="35"/>
      <c r="O13" s="35"/>
      <c r="P13" s="35"/>
    </row>
    <row r="14" spans="1:16" ht="20.25" x14ac:dyDescent="0.3">
      <c r="A14" s="16"/>
      <c r="B14" s="17" t="s">
        <v>13</v>
      </c>
      <c r="C14" s="17"/>
      <c r="D14" s="17"/>
      <c r="E14" s="17"/>
      <c r="F14" s="17"/>
      <c r="G14" s="17"/>
      <c r="H14" s="32">
        <v>2328</v>
      </c>
      <c r="I14" s="29"/>
      <c r="J14" s="33">
        <v>2378</v>
      </c>
      <c r="K14" s="34"/>
      <c r="L14" s="36"/>
      <c r="M14" s="2"/>
      <c r="N14" s="35"/>
      <c r="O14" s="35"/>
      <c r="P14" s="35"/>
    </row>
    <row r="15" spans="1:16" ht="20.25" x14ac:dyDescent="0.3">
      <c r="A15" s="16"/>
      <c r="B15" s="17" t="s">
        <v>14</v>
      </c>
      <c r="C15" s="17"/>
      <c r="D15" s="17"/>
      <c r="E15" s="17"/>
      <c r="F15" s="17"/>
      <c r="G15" s="17"/>
      <c r="H15" s="32">
        <v>1051</v>
      </c>
      <c r="I15" s="29"/>
      <c r="J15" s="37">
        <v>154</v>
      </c>
      <c r="K15" s="34"/>
      <c r="L15" s="36"/>
      <c r="M15" s="2"/>
      <c r="N15" s="35"/>
      <c r="O15" s="35"/>
      <c r="P15" s="35"/>
    </row>
    <row r="16" spans="1:16" ht="20.25" x14ac:dyDescent="0.3">
      <c r="A16" s="16"/>
      <c r="B16" s="17"/>
      <c r="C16" s="17"/>
      <c r="D16" s="17"/>
      <c r="E16" s="17"/>
      <c r="F16" s="17"/>
      <c r="G16" s="17"/>
      <c r="H16" s="38">
        <f>SUM(H12:H15)</f>
        <v>34033</v>
      </c>
      <c r="I16" s="29"/>
      <c r="J16" s="39">
        <f>SUM(J12:J15)</f>
        <v>31960</v>
      </c>
      <c r="K16" s="34"/>
      <c r="L16" s="36"/>
      <c r="M16" s="2"/>
      <c r="N16" s="35"/>
      <c r="O16" s="35"/>
      <c r="P16" s="35"/>
    </row>
    <row r="17" spans="1:16" ht="20.25" x14ac:dyDescent="0.3">
      <c r="A17" s="16"/>
      <c r="B17" s="17"/>
      <c r="C17" s="17"/>
      <c r="D17" s="17"/>
      <c r="E17" s="17"/>
      <c r="F17" s="17"/>
      <c r="G17" s="17"/>
      <c r="H17" s="32"/>
      <c r="I17" s="29"/>
      <c r="J17" s="33"/>
      <c r="K17" s="34"/>
      <c r="L17" s="36"/>
      <c r="M17" s="2"/>
      <c r="N17" s="35"/>
      <c r="O17" s="35"/>
      <c r="P17" s="35"/>
    </row>
    <row r="18" spans="1:16" ht="20.25" x14ac:dyDescent="0.3">
      <c r="A18" s="27" t="s">
        <v>15</v>
      </c>
      <c r="B18" s="17"/>
      <c r="C18" s="17"/>
      <c r="D18" s="17"/>
      <c r="E18" s="17"/>
      <c r="F18" s="17"/>
      <c r="G18" s="17"/>
      <c r="H18" s="32"/>
      <c r="I18" s="29"/>
      <c r="J18" s="33"/>
      <c r="K18" s="34"/>
      <c r="L18" s="36"/>
      <c r="M18" s="2"/>
      <c r="N18" s="35"/>
      <c r="O18" s="35"/>
      <c r="P18" s="35"/>
    </row>
    <row r="19" spans="1:16" ht="20.25" x14ac:dyDescent="0.3">
      <c r="A19" s="27"/>
      <c r="B19" s="17" t="s">
        <v>16</v>
      </c>
      <c r="C19" s="17"/>
      <c r="D19" s="17"/>
      <c r="E19" s="17"/>
      <c r="F19" s="17"/>
      <c r="G19" s="17"/>
      <c r="H19" s="32">
        <v>25</v>
      </c>
      <c r="I19" s="29"/>
      <c r="J19" s="33">
        <v>29</v>
      </c>
      <c r="K19" s="34"/>
      <c r="L19" s="36"/>
      <c r="M19" s="2"/>
      <c r="N19" s="35"/>
      <c r="O19" s="35"/>
      <c r="P19" s="35"/>
    </row>
    <row r="20" spans="1:16" ht="20.25" x14ac:dyDescent="0.3">
      <c r="A20" s="16"/>
      <c r="B20" s="17" t="s">
        <v>17</v>
      </c>
      <c r="C20" s="40"/>
      <c r="D20" s="17"/>
      <c r="E20" s="17"/>
      <c r="F20" s="17"/>
      <c r="G20" s="17"/>
      <c r="H20" s="32">
        <v>48834</v>
      </c>
      <c r="I20" s="29"/>
      <c r="J20" s="33">
        <v>27817</v>
      </c>
      <c r="K20" s="34"/>
      <c r="L20" s="36"/>
      <c r="M20" s="2"/>
      <c r="N20" s="35"/>
      <c r="O20" s="35"/>
      <c r="P20" s="35"/>
    </row>
    <row r="21" spans="1:16" ht="20.25" hidden="1" x14ac:dyDescent="0.3">
      <c r="A21" s="16"/>
      <c r="B21" s="17" t="s">
        <v>18</v>
      </c>
      <c r="C21" s="40"/>
      <c r="D21" s="17"/>
      <c r="E21" s="17"/>
      <c r="F21" s="17"/>
      <c r="G21" s="17"/>
      <c r="H21" s="32">
        <v>0</v>
      </c>
      <c r="I21" s="29"/>
      <c r="J21" s="33">
        <v>0</v>
      </c>
      <c r="K21" s="34"/>
      <c r="L21" s="36"/>
      <c r="M21" s="2"/>
      <c r="N21" s="35"/>
      <c r="O21" s="35"/>
      <c r="P21" s="35"/>
    </row>
    <row r="22" spans="1:16" ht="20.25" x14ac:dyDescent="0.3">
      <c r="A22" s="16"/>
      <c r="B22" s="17" t="s">
        <v>19</v>
      </c>
      <c r="C22" s="40"/>
      <c r="D22" s="17"/>
      <c r="E22" s="17"/>
      <c r="F22" s="17"/>
      <c r="G22" s="17"/>
      <c r="H22" s="32">
        <v>19680</v>
      </c>
      <c r="I22" s="29"/>
      <c r="J22" s="33">
        <v>16830</v>
      </c>
      <c r="K22" s="34"/>
      <c r="L22" s="36"/>
      <c r="M22" s="2"/>
      <c r="N22" s="35"/>
      <c r="O22" s="35"/>
      <c r="P22" s="35"/>
    </row>
    <row r="23" spans="1:16" ht="20.25" x14ac:dyDescent="0.3">
      <c r="A23" s="16"/>
      <c r="B23" s="17" t="s">
        <v>20</v>
      </c>
      <c r="C23" s="40"/>
      <c r="D23" s="17"/>
      <c r="E23" s="17"/>
      <c r="F23" s="17"/>
      <c r="G23" s="17"/>
      <c r="H23" s="32">
        <v>2209</v>
      </c>
      <c r="I23" s="29"/>
      <c r="J23" s="33">
        <v>1278</v>
      </c>
      <c r="K23" s="34"/>
      <c r="L23" s="36"/>
      <c r="M23" s="2"/>
      <c r="N23" s="35"/>
      <c r="O23" s="35"/>
      <c r="P23" s="35"/>
    </row>
    <row r="24" spans="1:16" ht="20.25" x14ac:dyDescent="0.3">
      <c r="A24" s="16"/>
      <c r="B24" s="17" t="s">
        <v>21</v>
      </c>
      <c r="C24" s="40"/>
      <c r="D24" s="17"/>
      <c r="E24" s="17"/>
      <c r="F24" s="17"/>
      <c r="G24" s="17"/>
      <c r="H24" s="32">
        <v>42</v>
      </c>
      <c r="I24" s="29"/>
      <c r="J24" s="33">
        <v>139</v>
      </c>
      <c r="K24" s="34"/>
      <c r="L24" s="36"/>
      <c r="M24" s="2"/>
      <c r="N24" s="35"/>
      <c r="O24" s="35"/>
      <c r="P24" s="35"/>
    </row>
    <row r="25" spans="1:16" ht="20.25" x14ac:dyDescent="0.3">
      <c r="A25" s="16"/>
      <c r="B25" s="17" t="s">
        <v>22</v>
      </c>
      <c r="C25" s="40"/>
      <c r="D25" s="17"/>
      <c r="E25" s="17"/>
      <c r="F25" s="17"/>
      <c r="G25" s="17"/>
      <c r="H25" s="32">
        <v>141</v>
      </c>
      <c r="I25" s="29"/>
      <c r="J25" s="33">
        <v>141</v>
      </c>
      <c r="K25" s="34"/>
      <c r="L25" s="36"/>
      <c r="M25" s="2"/>
      <c r="N25" s="35"/>
      <c r="O25" s="35"/>
      <c r="P25" s="35"/>
    </row>
    <row r="26" spans="1:16" ht="20.25" x14ac:dyDescent="0.3">
      <c r="A26" s="16"/>
      <c r="B26" s="17" t="s">
        <v>23</v>
      </c>
      <c r="C26" s="40"/>
      <c r="D26" s="17"/>
      <c r="E26" s="17"/>
      <c r="F26" s="17"/>
      <c r="G26" s="17"/>
      <c r="H26" s="32">
        <v>7545</v>
      </c>
      <c r="I26" s="29"/>
      <c r="J26" s="33">
        <v>7844</v>
      </c>
      <c r="K26" s="34"/>
      <c r="L26" s="36"/>
      <c r="M26" s="2"/>
      <c r="N26" s="35"/>
      <c r="O26" s="35"/>
      <c r="P26" s="35"/>
    </row>
    <row r="27" spans="1:16" ht="20.25" x14ac:dyDescent="0.3">
      <c r="A27" s="16"/>
      <c r="B27" s="17" t="s">
        <v>24</v>
      </c>
      <c r="C27" s="40"/>
      <c r="D27" s="17"/>
      <c r="E27" s="17"/>
      <c r="F27" s="17"/>
      <c r="G27" s="17"/>
      <c r="H27" s="41">
        <v>2618</v>
      </c>
      <c r="I27" s="29"/>
      <c r="J27" s="37">
        <v>2248</v>
      </c>
      <c r="K27" s="34"/>
      <c r="L27" s="36"/>
      <c r="M27" s="2"/>
      <c r="N27" s="35"/>
      <c r="O27" s="35"/>
      <c r="P27" s="35"/>
    </row>
    <row r="28" spans="1:16" ht="20.25" x14ac:dyDescent="0.3">
      <c r="A28" s="16"/>
      <c r="B28" s="17"/>
      <c r="C28" s="17"/>
      <c r="D28" s="17"/>
      <c r="E28" s="17"/>
      <c r="F28" s="17"/>
      <c r="G28" s="17"/>
      <c r="H28" s="38">
        <f>SUM(H19:H27)</f>
        <v>81094</v>
      </c>
      <c r="I28" s="29"/>
      <c r="J28" s="39">
        <f>SUM(J19:J27)</f>
        <v>56326</v>
      </c>
      <c r="K28" s="34"/>
      <c r="L28" s="42"/>
      <c r="M28" s="2"/>
      <c r="N28" s="35"/>
      <c r="O28" s="35"/>
      <c r="P28" s="35"/>
    </row>
    <row r="29" spans="1:16" ht="20.25" x14ac:dyDescent="0.3">
      <c r="A29" s="16"/>
      <c r="B29" s="17"/>
      <c r="C29" s="17"/>
      <c r="D29" s="17"/>
      <c r="E29" s="17"/>
      <c r="F29" s="17"/>
      <c r="G29" s="17"/>
      <c r="H29" s="32"/>
      <c r="I29" s="29"/>
      <c r="J29" s="33"/>
      <c r="K29" s="34"/>
      <c r="L29" s="42"/>
      <c r="M29" s="2"/>
      <c r="N29" s="35"/>
      <c r="O29" s="35"/>
      <c r="P29" s="35"/>
    </row>
    <row r="30" spans="1:16" ht="21" thickBot="1" x14ac:dyDescent="0.35">
      <c r="A30" s="27" t="s">
        <v>25</v>
      </c>
      <c r="B30" s="17"/>
      <c r="C30" s="17"/>
      <c r="D30" s="17"/>
      <c r="E30" s="17"/>
      <c r="F30" s="17"/>
      <c r="G30" s="17"/>
      <c r="H30" s="43">
        <f>H16+H28</f>
        <v>115127</v>
      </c>
      <c r="I30" s="29"/>
      <c r="J30" s="44">
        <f>J16+J28</f>
        <v>88286</v>
      </c>
      <c r="K30" s="34"/>
      <c r="L30" s="42"/>
      <c r="M30" s="2"/>
      <c r="N30" s="42"/>
      <c r="O30" s="42"/>
      <c r="P30" s="42"/>
    </row>
    <row r="31" spans="1:16" ht="20.25" x14ac:dyDescent="0.3">
      <c r="A31" s="16"/>
      <c r="B31" s="17"/>
      <c r="C31" s="17"/>
      <c r="D31" s="17"/>
      <c r="E31" s="17"/>
      <c r="F31" s="17"/>
      <c r="G31" s="17"/>
      <c r="H31" s="32"/>
      <c r="I31" s="29"/>
      <c r="J31" s="33"/>
      <c r="K31" s="34"/>
      <c r="L31" s="36"/>
      <c r="M31" s="2"/>
      <c r="N31" s="35"/>
      <c r="O31" s="35"/>
      <c r="P31" s="35"/>
    </row>
    <row r="32" spans="1:16" ht="20.25" x14ac:dyDescent="0.3">
      <c r="A32" s="27" t="s">
        <v>26</v>
      </c>
      <c r="B32" s="17"/>
      <c r="C32" s="17"/>
      <c r="D32" s="17"/>
      <c r="E32" s="17"/>
      <c r="F32" s="17"/>
      <c r="G32" s="17"/>
      <c r="H32" s="32"/>
      <c r="I32" s="29"/>
      <c r="J32" s="33"/>
      <c r="K32" s="34"/>
      <c r="L32" s="36"/>
      <c r="M32" s="2"/>
      <c r="N32" s="35"/>
      <c r="O32" s="35"/>
      <c r="P32" s="35"/>
    </row>
    <row r="33" spans="1:16" ht="20.25" x14ac:dyDescent="0.3">
      <c r="A33" s="27" t="s">
        <v>27</v>
      </c>
      <c r="B33" s="17"/>
      <c r="C33" s="17"/>
      <c r="D33" s="17"/>
      <c r="E33" s="17"/>
      <c r="F33" s="17"/>
      <c r="G33" s="17"/>
      <c r="H33" s="32"/>
      <c r="I33" s="29"/>
      <c r="J33" s="33"/>
      <c r="K33" s="34"/>
      <c r="L33" s="36"/>
      <c r="M33" s="2"/>
      <c r="N33" s="35"/>
      <c r="O33" s="35"/>
      <c r="P33" s="35"/>
    </row>
    <row r="34" spans="1:16" ht="20.25" x14ac:dyDescent="0.3">
      <c r="A34" s="16" t="s">
        <v>28</v>
      </c>
      <c r="B34" s="17"/>
      <c r="C34" s="17"/>
      <c r="D34" s="17"/>
      <c r="E34" s="17"/>
      <c r="F34" s="17"/>
      <c r="G34" s="17"/>
      <c r="H34" s="32">
        <v>67000</v>
      </c>
      <c r="I34" s="29"/>
      <c r="J34" s="33">
        <v>67000</v>
      </c>
      <c r="K34" s="34"/>
      <c r="L34" s="36"/>
      <c r="M34" s="2"/>
      <c r="N34" s="35"/>
      <c r="O34" s="35"/>
      <c r="P34" s="35"/>
    </row>
    <row r="35" spans="1:16" ht="20.25" x14ac:dyDescent="0.3">
      <c r="A35" s="16" t="s">
        <v>29</v>
      </c>
      <c r="B35" s="17"/>
      <c r="C35" s="17"/>
      <c r="D35" s="17"/>
      <c r="E35" s="17"/>
      <c r="F35" s="17"/>
      <c r="G35" s="17"/>
      <c r="H35" s="32"/>
      <c r="I35" s="29"/>
      <c r="J35" s="33"/>
      <c r="K35" s="34"/>
      <c r="L35" s="36"/>
      <c r="M35" s="2"/>
      <c r="N35" s="35"/>
      <c r="O35" s="35"/>
      <c r="P35" s="35"/>
    </row>
    <row r="36" spans="1:16" ht="20.25" x14ac:dyDescent="0.3">
      <c r="A36" s="16"/>
      <c r="B36" s="17" t="s">
        <v>30</v>
      </c>
      <c r="C36" s="40"/>
      <c r="D36" s="17"/>
      <c r="E36" s="17"/>
      <c r="F36" s="17"/>
      <c r="G36" s="17"/>
      <c r="H36" s="32">
        <v>7713</v>
      </c>
      <c r="I36" s="29"/>
      <c r="J36" s="33">
        <v>7713</v>
      </c>
      <c r="K36" s="34"/>
      <c r="L36" s="36"/>
      <c r="M36" s="2"/>
      <c r="N36" s="35"/>
      <c r="O36" s="35"/>
      <c r="P36" s="35"/>
    </row>
    <row r="37" spans="1:16" ht="20.25" hidden="1" x14ac:dyDescent="0.3">
      <c r="A37" s="16"/>
      <c r="B37" s="17" t="s">
        <v>31</v>
      </c>
      <c r="C37" s="40"/>
      <c r="D37" s="17"/>
      <c r="E37" s="17"/>
      <c r="F37" s="17"/>
      <c r="G37" s="17"/>
      <c r="H37" s="32">
        <v>0</v>
      </c>
      <c r="I37" s="29"/>
      <c r="J37" s="33">
        <v>0</v>
      </c>
      <c r="K37" s="34"/>
      <c r="L37" s="36"/>
      <c r="M37" s="2"/>
      <c r="N37" s="35"/>
      <c r="O37" s="35"/>
      <c r="P37" s="35"/>
    </row>
    <row r="38" spans="1:16" ht="20.25" x14ac:dyDescent="0.3">
      <c r="A38" s="16"/>
      <c r="B38" s="17" t="s">
        <v>32</v>
      </c>
      <c r="C38" s="40"/>
      <c r="D38" s="17"/>
      <c r="E38" s="17"/>
      <c r="F38" s="17"/>
      <c r="G38" s="45"/>
      <c r="H38" s="41">
        <v>-18863</v>
      </c>
      <c r="I38" s="46"/>
      <c r="J38" s="37">
        <v>-22692</v>
      </c>
      <c r="K38" s="204"/>
      <c r="L38" s="36"/>
      <c r="M38" s="2"/>
      <c r="N38" s="35"/>
      <c r="O38" s="35"/>
      <c r="P38" s="35"/>
    </row>
    <row r="39" spans="1:16" ht="20.25" x14ac:dyDescent="0.3">
      <c r="A39" s="16" t="s">
        <v>33</v>
      </c>
      <c r="B39" s="17"/>
      <c r="C39" s="40"/>
      <c r="D39" s="17"/>
      <c r="E39" s="17"/>
      <c r="F39" s="17"/>
      <c r="G39" s="45"/>
      <c r="H39" s="32">
        <f>SUM(H34:H38)</f>
        <v>55850</v>
      </c>
      <c r="I39" s="29"/>
      <c r="J39" s="32">
        <f>SUM(J34:J38)</f>
        <v>52021</v>
      </c>
      <c r="K39" s="34"/>
      <c r="L39" s="42"/>
      <c r="M39" s="2"/>
      <c r="N39" s="35"/>
      <c r="O39" s="35"/>
      <c r="P39" s="35"/>
    </row>
    <row r="40" spans="1:16" ht="20.25" x14ac:dyDescent="0.3">
      <c r="A40" s="16"/>
      <c r="B40" s="17"/>
      <c r="C40" s="40"/>
      <c r="D40" s="17"/>
      <c r="E40" s="17"/>
      <c r="F40" s="17"/>
      <c r="G40" s="45"/>
      <c r="H40" s="32"/>
      <c r="I40" s="29"/>
      <c r="J40" s="33"/>
      <c r="K40" s="34"/>
      <c r="L40" s="36"/>
      <c r="M40" s="2"/>
      <c r="N40" s="35"/>
      <c r="O40" s="35"/>
      <c r="P40" s="35"/>
    </row>
    <row r="41" spans="1:16" ht="20.25" x14ac:dyDescent="0.3">
      <c r="A41" s="16" t="s">
        <v>34</v>
      </c>
      <c r="B41" s="17"/>
      <c r="C41" s="17"/>
      <c r="D41" s="17"/>
      <c r="E41" s="17"/>
      <c r="F41" s="17"/>
      <c r="G41" s="45"/>
      <c r="H41" s="32">
        <v>1411</v>
      </c>
      <c r="I41" s="29"/>
      <c r="J41" s="37">
        <v>0</v>
      </c>
      <c r="K41" s="34"/>
      <c r="L41" s="36"/>
      <c r="M41" s="2"/>
      <c r="N41" s="35"/>
      <c r="O41" s="35"/>
      <c r="P41" s="35"/>
    </row>
    <row r="42" spans="1:16" ht="20.25" x14ac:dyDescent="0.3">
      <c r="A42" s="27" t="s">
        <v>35</v>
      </c>
      <c r="B42" s="17"/>
      <c r="C42" s="17"/>
      <c r="D42" s="17"/>
      <c r="E42" s="17"/>
      <c r="F42" s="17"/>
      <c r="G42" s="17"/>
      <c r="H42" s="38">
        <f>+H41+H39</f>
        <v>57261</v>
      </c>
      <c r="I42" s="29">
        <f>SUM(I34:I38)</f>
        <v>0</v>
      </c>
      <c r="J42" s="38">
        <f>+J41+J39</f>
        <v>52021</v>
      </c>
      <c r="K42" s="34"/>
      <c r="L42" s="48"/>
      <c r="M42" s="2"/>
      <c r="N42" s="35"/>
      <c r="O42" s="47"/>
      <c r="P42" s="35"/>
    </row>
    <row r="43" spans="1:16" ht="20.25" x14ac:dyDescent="0.3">
      <c r="A43" s="27"/>
      <c r="B43" s="17"/>
      <c r="C43" s="17"/>
      <c r="D43" s="17"/>
      <c r="E43" s="17"/>
      <c r="F43" s="17"/>
      <c r="G43" s="17"/>
      <c r="H43" s="32"/>
      <c r="I43" s="29"/>
      <c r="J43" s="33"/>
      <c r="K43" s="34"/>
      <c r="L43" s="48"/>
      <c r="M43" s="2"/>
      <c r="N43" s="35"/>
      <c r="O43" s="47"/>
      <c r="P43" s="35"/>
    </row>
    <row r="44" spans="1:16" ht="20.25" x14ac:dyDescent="0.3">
      <c r="A44" s="27" t="s">
        <v>36</v>
      </c>
      <c r="B44" s="17"/>
      <c r="C44" s="17"/>
      <c r="D44" s="17"/>
      <c r="E44" s="17"/>
      <c r="F44" s="17"/>
      <c r="G44" s="17"/>
      <c r="H44" s="32"/>
      <c r="I44" s="29"/>
      <c r="J44" s="33"/>
      <c r="K44" s="34"/>
      <c r="L44" s="36"/>
      <c r="M44" s="2"/>
      <c r="N44" s="36"/>
      <c r="O44" s="47"/>
      <c r="P44" s="35"/>
    </row>
    <row r="45" spans="1:16" ht="20.25" x14ac:dyDescent="0.3">
      <c r="A45" s="27"/>
      <c r="B45" s="17" t="s">
        <v>37</v>
      </c>
      <c r="C45" s="17"/>
      <c r="D45" s="17"/>
      <c r="E45" s="17"/>
      <c r="F45" s="17"/>
      <c r="G45" s="17"/>
      <c r="H45" s="32">
        <v>383</v>
      </c>
      <c r="I45" s="29"/>
      <c r="J45" s="33">
        <v>648</v>
      </c>
      <c r="K45" s="34"/>
      <c r="L45" s="36"/>
      <c r="M45" s="2"/>
      <c r="N45" s="36"/>
      <c r="O45" s="47"/>
      <c r="P45" s="35"/>
    </row>
    <row r="46" spans="1:16" ht="20.25" x14ac:dyDescent="0.3">
      <c r="A46" s="27"/>
      <c r="B46" s="17" t="s">
        <v>38</v>
      </c>
      <c r="C46" s="17"/>
      <c r="D46" s="17"/>
      <c r="E46" s="17"/>
      <c r="F46" s="17"/>
      <c r="G46" s="17"/>
      <c r="H46" s="32">
        <v>48</v>
      </c>
      <c r="I46" s="29"/>
      <c r="J46" s="33">
        <v>48</v>
      </c>
      <c r="K46" s="34"/>
      <c r="L46" s="36"/>
      <c r="M46" s="2"/>
      <c r="N46" s="36"/>
      <c r="O46" s="47"/>
      <c r="P46" s="35"/>
    </row>
    <row r="47" spans="1:16" ht="20.25" x14ac:dyDescent="0.3">
      <c r="A47" s="16"/>
      <c r="B47" s="17"/>
      <c r="C47" s="17"/>
      <c r="D47" s="17"/>
      <c r="E47" s="17"/>
      <c r="F47" s="17"/>
      <c r="G47" s="17"/>
      <c r="H47" s="49"/>
      <c r="I47" s="50"/>
      <c r="J47" s="51"/>
      <c r="K47" s="52"/>
      <c r="L47" s="36"/>
      <c r="M47" s="2"/>
      <c r="N47" s="53"/>
      <c r="O47" s="54"/>
      <c r="P47" s="35"/>
    </row>
    <row r="48" spans="1:16" ht="20.25" x14ac:dyDescent="0.3">
      <c r="A48" s="27" t="s">
        <v>39</v>
      </c>
      <c r="B48" s="17"/>
      <c r="C48" s="17"/>
      <c r="D48" s="17"/>
      <c r="E48" s="17"/>
      <c r="F48" s="17"/>
      <c r="G48" s="17"/>
      <c r="H48" s="32"/>
      <c r="I48" s="29"/>
      <c r="J48" s="33"/>
      <c r="K48" s="34"/>
      <c r="L48" s="36"/>
      <c r="M48" s="2"/>
      <c r="N48" s="53"/>
      <c r="O48" s="54"/>
      <c r="P48" s="35"/>
    </row>
    <row r="49" spans="1:16" ht="20.25" x14ac:dyDescent="0.3">
      <c r="A49" s="16"/>
      <c r="B49" s="17" t="s">
        <v>40</v>
      </c>
      <c r="C49" s="40"/>
      <c r="D49" s="17"/>
      <c r="E49" s="17"/>
      <c r="F49" s="17"/>
      <c r="G49" s="17"/>
      <c r="H49" s="32">
        <v>436</v>
      </c>
      <c r="I49" s="29"/>
      <c r="J49" s="33">
        <v>714</v>
      </c>
      <c r="K49" s="34"/>
      <c r="L49" s="36"/>
      <c r="M49" s="2"/>
      <c r="N49" s="53"/>
      <c r="O49" s="54"/>
      <c r="P49" s="35"/>
    </row>
    <row r="50" spans="1:16" ht="20.25" x14ac:dyDescent="0.3">
      <c r="A50" s="16"/>
      <c r="B50" s="17" t="s">
        <v>41</v>
      </c>
      <c r="C50" s="40"/>
      <c r="D50" s="17"/>
      <c r="E50" s="17"/>
      <c r="F50" s="17"/>
      <c r="G50" s="17"/>
      <c r="H50" s="32">
        <v>13507</v>
      </c>
      <c r="I50" s="29"/>
      <c r="J50" s="33">
        <v>10248</v>
      </c>
      <c r="K50" s="34"/>
      <c r="L50" s="36"/>
      <c r="M50" s="2"/>
      <c r="N50" s="53"/>
      <c r="O50" s="54"/>
      <c r="P50" s="35"/>
    </row>
    <row r="51" spans="1:16" ht="20.25" x14ac:dyDescent="0.3">
      <c r="A51" s="16"/>
      <c r="B51" s="17" t="s">
        <v>42</v>
      </c>
      <c r="C51" s="40"/>
      <c r="D51" s="17"/>
      <c r="E51" s="17"/>
      <c r="F51" s="17"/>
      <c r="G51" s="17"/>
      <c r="H51" s="32">
        <v>41735</v>
      </c>
      <c r="I51" s="29"/>
      <c r="J51" s="33">
        <v>22788</v>
      </c>
      <c r="K51" s="34"/>
      <c r="L51" s="36"/>
      <c r="M51" s="2"/>
      <c r="N51" s="53"/>
      <c r="O51" s="54"/>
      <c r="P51" s="35"/>
    </row>
    <row r="52" spans="1:16" ht="20.25" x14ac:dyDescent="0.3">
      <c r="A52" s="16"/>
      <c r="B52" s="17" t="s">
        <v>37</v>
      </c>
      <c r="C52" s="40"/>
      <c r="D52" s="17"/>
      <c r="E52" s="17"/>
      <c r="F52" s="17"/>
      <c r="G52" s="17"/>
      <c r="H52" s="32">
        <v>258</v>
      </c>
      <c r="I52" s="29"/>
      <c r="J52" s="33">
        <v>307</v>
      </c>
      <c r="K52" s="34"/>
      <c r="L52" s="36"/>
      <c r="M52" s="2"/>
      <c r="N52" s="53"/>
      <c r="O52" s="54"/>
      <c r="P52" s="35"/>
    </row>
    <row r="53" spans="1:16" ht="20.25" x14ac:dyDescent="0.3">
      <c r="A53" s="16"/>
      <c r="B53" s="17" t="s">
        <v>43</v>
      </c>
      <c r="C53" s="40"/>
      <c r="D53" s="17"/>
      <c r="E53" s="17"/>
      <c r="F53" s="17"/>
      <c r="G53" s="17"/>
      <c r="H53" s="32">
        <v>0</v>
      </c>
      <c r="I53" s="29"/>
      <c r="J53" s="33">
        <v>1123</v>
      </c>
      <c r="K53" s="34"/>
      <c r="L53" s="36"/>
      <c r="M53" s="2"/>
      <c r="N53" s="53"/>
      <c r="O53" s="54"/>
      <c r="P53" s="35"/>
    </row>
    <row r="54" spans="1:16" ht="20.25" x14ac:dyDescent="0.3">
      <c r="A54" s="16"/>
      <c r="B54" s="17" t="s">
        <v>44</v>
      </c>
      <c r="C54" s="40"/>
      <c r="D54" s="17"/>
      <c r="E54" s="17"/>
      <c r="F54" s="17"/>
      <c r="G54" s="17"/>
      <c r="H54" s="32">
        <v>504</v>
      </c>
      <c r="I54" s="29"/>
      <c r="J54" s="33">
        <v>0</v>
      </c>
      <c r="K54" s="34"/>
      <c r="L54" s="36"/>
      <c r="M54" s="2"/>
      <c r="N54" s="53"/>
      <c r="O54" s="54"/>
      <c r="P54" s="35"/>
    </row>
    <row r="55" spans="1:16" ht="20.25" x14ac:dyDescent="0.3">
      <c r="A55" s="16"/>
      <c r="B55" s="17" t="s">
        <v>45</v>
      </c>
      <c r="C55" s="40"/>
      <c r="D55" s="17"/>
      <c r="E55" s="17"/>
      <c r="F55" s="17"/>
      <c r="G55" s="17"/>
      <c r="H55" s="32">
        <v>995</v>
      </c>
      <c r="I55" s="29"/>
      <c r="J55" s="33">
        <v>389</v>
      </c>
      <c r="K55" s="34"/>
      <c r="L55" s="36"/>
      <c r="M55" s="2"/>
      <c r="N55" s="53"/>
      <c r="O55" s="54"/>
      <c r="P55" s="35"/>
    </row>
    <row r="56" spans="1:16" ht="20.25" x14ac:dyDescent="0.3">
      <c r="A56" s="16"/>
      <c r="B56" s="17"/>
      <c r="C56" s="40"/>
      <c r="D56" s="17"/>
      <c r="E56" s="17"/>
      <c r="F56" s="17"/>
      <c r="G56" s="17"/>
      <c r="H56" s="32"/>
      <c r="I56" s="29"/>
      <c r="J56" s="33"/>
      <c r="K56" s="34"/>
      <c r="L56" s="36"/>
      <c r="M56" s="2"/>
      <c r="N56" s="53"/>
      <c r="O56" s="54"/>
      <c r="P56" s="35"/>
    </row>
    <row r="57" spans="1:16" ht="20.25" x14ac:dyDescent="0.3">
      <c r="A57" s="16"/>
      <c r="B57" s="17"/>
      <c r="C57" s="17"/>
      <c r="D57" s="17"/>
      <c r="E57" s="17"/>
      <c r="F57" s="17"/>
      <c r="G57" s="17"/>
      <c r="H57" s="38">
        <f>SUM(H49:H56)</f>
        <v>57435</v>
      </c>
      <c r="I57" s="29"/>
      <c r="J57" s="39">
        <f>SUM(J49:J56)</f>
        <v>35569</v>
      </c>
      <c r="K57" s="34"/>
      <c r="L57" s="36"/>
      <c r="M57" s="2"/>
      <c r="N57" s="36"/>
      <c r="O57" s="36"/>
      <c r="P57" s="36"/>
    </row>
    <row r="58" spans="1:16" ht="20.25" x14ac:dyDescent="0.3">
      <c r="A58" s="16"/>
      <c r="B58" s="17"/>
      <c r="C58" s="17"/>
      <c r="D58" s="17"/>
      <c r="E58" s="17"/>
      <c r="F58" s="17"/>
      <c r="G58" s="17"/>
      <c r="H58" s="49"/>
      <c r="I58" s="50"/>
      <c r="J58" s="51"/>
      <c r="K58" s="52"/>
      <c r="L58" s="36"/>
      <c r="M58" s="2"/>
      <c r="N58" s="53"/>
      <c r="O58" s="54"/>
      <c r="P58" s="35"/>
    </row>
    <row r="59" spans="1:16" ht="20.25" x14ac:dyDescent="0.3">
      <c r="A59" s="27" t="s">
        <v>46</v>
      </c>
      <c r="B59" s="17"/>
      <c r="C59" s="17"/>
      <c r="D59" s="17"/>
      <c r="E59" s="17"/>
      <c r="F59" s="17"/>
      <c r="G59" s="17"/>
      <c r="H59" s="49">
        <f>+H45+H46+H57</f>
        <v>57866</v>
      </c>
      <c r="I59" s="50"/>
      <c r="J59" s="49">
        <f>+J45+J46+J57</f>
        <v>36265</v>
      </c>
      <c r="K59" s="52"/>
      <c r="L59" s="205"/>
      <c r="M59" s="2"/>
      <c r="N59" s="36"/>
      <c r="O59" s="36"/>
      <c r="P59" s="36"/>
    </row>
    <row r="60" spans="1:16" ht="20.25" x14ac:dyDescent="0.3">
      <c r="A60" s="16"/>
      <c r="B60" s="17"/>
      <c r="C60" s="17"/>
      <c r="D60" s="17"/>
      <c r="E60" s="17"/>
      <c r="F60" s="17"/>
      <c r="G60" s="17"/>
      <c r="H60" s="49"/>
      <c r="I60" s="50"/>
      <c r="J60" s="51"/>
      <c r="K60" s="52"/>
      <c r="L60" s="36"/>
      <c r="M60" s="2"/>
      <c r="N60" s="53"/>
      <c r="O60" s="54"/>
      <c r="P60" s="35"/>
    </row>
    <row r="61" spans="1:16" ht="21" thickBot="1" x14ac:dyDescent="0.35">
      <c r="A61" s="27" t="s">
        <v>47</v>
      </c>
      <c r="B61" s="17"/>
      <c r="C61" s="17"/>
      <c r="D61" s="17"/>
      <c r="E61" s="17"/>
      <c r="F61" s="17"/>
      <c r="G61" s="17"/>
      <c r="H61" s="55">
        <f>+H42+H59</f>
        <v>115127</v>
      </c>
      <c r="I61" s="50"/>
      <c r="J61" s="56">
        <f>J42+J59</f>
        <v>88286</v>
      </c>
      <c r="K61" s="52"/>
      <c r="L61" s="36"/>
      <c r="M61" s="2"/>
      <c r="N61" s="36"/>
      <c r="O61" s="36"/>
      <c r="P61" s="36"/>
    </row>
    <row r="62" spans="1:16" ht="15.75" customHeight="1" x14ac:dyDescent="0.3">
      <c r="A62" s="16"/>
      <c r="B62" s="17"/>
      <c r="C62" s="17"/>
      <c r="D62" s="17"/>
      <c r="E62" s="17"/>
      <c r="F62" s="17"/>
      <c r="G62" s="17"/>
      <c r="H62" s="49">
        <f>+H30-H61</f>
        <v>0</v>
      </c>
      <c r="I62" s="50"/>
      <c r="J62" s="49">
        <f>+J30-J61</f>
        <v>0</v>
      </c>
      <c r="K62" s="206"/>
      <c r="L62" s="207"/>
      <c r="M62" s="2"/>
      <c r="N62" s="53"/>
      <c r="O62" s="54"/>
      <c r="P62" s="35"/>
    </row>
    <row r="63" spans="1:16" ht="38.25" customHeight="1" x14ac:dyDescent="0.3">
      <c r="A63" s="214" t="s">
        <v>48</v>
      </c>
      <c r="B63" s="215"/>
      <c r="C63" s="215"/>
      <c r="D63" s="215"/>
      <c r="E63" s="215"/>
      <c r="F63" s="215"/>
      <c r="G63" s="57"/>
      <c r="H63" s="58">
        <f>H39/H34</f>
        <v>0.83358208955223878</v>
      </c>
      <c r="I63" s="46"/>
      <c r="J63" s="59">
        <f>J42/J34</f>
        <v>0.77643283582089551</v>
      </c>
      <c r="K63" s="60"/>
      <c r="L63" s="36"/>
      <c r="M63" s="2"/>
      <c r="N63" s="35"/>
      <c r="O63" s="35"/>
      <c r="P63" s="35"/>
    </row>
    <row r="64" spans="1:16" ht="18" x14ac:dyDescent="0.25">
      <c r="A64" s="61"/>
      <c r="B64" s="61"/>
      <c r="C64" s="61"/>
      <c r="D64" s="61"/>
      <c r="E64" s="61"/>
      <c r="F64" s="61"/>
      <c r="G64" s="61"/>
      <c r="H64" s="62"/>
      <c r="I64" s="62"/>
      <c r="J64" s="62"/>
      <c r="K64" s="31"/>
      <c r="L64" s="36"/>
      <c r="M64" s="2"/>
      <c r="N64" s="35"/>
      <c r="O64" s="35"/>
      <c r="P64" s="35"/>
    </row>
    <row r="65" spans="1:16" ht="18" x14ac:dyDescent="0.25">
      <c r="A65" s="61"/>
      <c r="B65" s="61"/>
      <c r="C65" s="61"/>
      <c r="D65" s="61"/>
      <c r="E65" s="61"/>
      <c r="F65" s="61"/>
      <c r="G65" s="61"/>
      <c r="H65" s="62">
        <f>H30-H61</f>
        <v>0</v>
      </c>
      <c r="I65" s="62"/>
      <c r="J65" s="62">
        <f>J30-J61</f>
        <v>0</v>
      </c>
      <c r="K65" s="31"/>
      <c r="L65" s="42"/>
      <c r="M65" s="2"/>
      <c r="N65" s="35"/>
      <c r="O65" s="35"/>
      <c r="P65" s="35"/>
    </row>
    <row r="66" spans="1:16" ht="51" customHeight="1" x14ac:dyDescent="0.25">
      <c r="A66" s="216" t="s">
        <v>49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08"/>
      <c r="L66" s="2"/>
      <c r="M66" s="2"/>
      <c r="N66" s="2"/>
      <c r="O66" s="2"/>
      <c r="P66" s="2"/>
    </row>
    <row r="67" spans="1:16" ht="15" x14ac:dyDescent="0.2">
      <c r="A67" s="7"/>
      <c r="B67" s="7"/>
      <c r="C67" s="7"/>
      <c r="D67" s="7"/>
      <c r="E67" s="7"/>
      <c r="F67" s="7"/>
      <c r="G67" s="7"/>
      <c r="H67" s="63">
        <f>H33</f>
        <v>0</v>
      </c>
      <c r="I67" s="7"/>
      <c r="J67" s="7"/>
      <c r="K67" s="64"/>
      <c r="L67" s="2"/>
      <c r="M67" s="2"/>
      <c r="N67" s="2"/>
      <c r="O67" s="2"/>
      <c r="P67" s="2"/>
    </row>
    <row r="68" spans="1:16" ht="15" x14ac:dyDescent="0.2">
      <c r="A68" s="7"/>
      <c r="B68" s="64"/>
      <c r="C68" s="7"/>
      <c r="D68" s="7"/>
      <c r="E68" s="7"/>
      <c r="F68" s="7"/>
      <c r="G68" s="7"/>
      <c r="H68" s="7"/>
      <c r="I68" s="7"/>
      <c r="J68" s="7"/>
      <c r="K68" s="64"/>
      <c r="L68" s="2"/>
      <c r="M68" s="2"/>
      <c r="N68" s="2"/>
      <c r="O68" s="2"/>
      <c r="P68" s="2"/>
    </row>
    <row r="69" spans="1:16" x14ac:dyDescent="0.2">
      <c r="K69" s="2"/>
      <c r="L69" s="2"/>
      <c r="M69" s="2"/>
      <c r="N69" s="2"/>
      <c r="O69" s="2"/>
      <c r="P69" s="2"/>
    </row>
    <row r="70" spans="1:16" x14ac:dyDescent="0.2">
      <c r="K70" s="2"/>
      <c r="L70" s="2"/>
      <c r="M70" s="2"/>
      <c r="N70" s="2"/>
      <c r="O70" s="2"/>
      <c r="P70" s="2"/>
    </row>
  </sheetData>
  <mergeCells count="5">
    <mergeCell ref="A1:I1"/>
    <mergeCell ref="A2:J2"/>
    <mergeCell ref="A3:J3"/>
    <mergeCell ref="A63:F63"/>
    <mergeCell ref="A66:J66"/>
  </mergeCells>
  <printOptions horizontalCentered="1"/>
  <pageMargins left="0.5" right="0.5" top="0.75" bottom="0.75" header="0.3" footer="0.3"/>
  <pageSetup paperSize="9" scale="56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56"/>
  <sheetViews>
    <sheetView showGridLines="0" tabSelected="1" zoomScale="75" zoomScaleNormal="75" workbookViewId="0">
      <selection activeCell="H38" sqref="H38"/>
    </sheetView>
  </sheetViews>
  <sheetFormatPr defaultRowHeight="15" x14ac:dyDescent="0.2"/>
  <cols>
    <col min="1" max="1" width="8.7109375" style="7" customWidth="1"/>
    <col min="2" max="2" width="12" style="7" customWidth="1"/>
    <col min="3" max="3" width="6.7109375" style="7" customWidth="1"/>
    <col min="4" max="4" width="23" style="7" customWidth="1"/>
    <col min="5" max="5" width="17.28515625" style="7" customWidth="1"/>
    <col min="6" max="6" width="19.42578125" style="7" customWidth="1"/>
    <col min="7" max="7" width="0.140625" style="7" hidden="1" customWidth="1"/>
    <col min="8" max="8" width="15.5703125" style="7" customWidth="1"/>
    <col min="9" max="9" width="21.140625" style="7" customWidth="1"/>
    <col min="10" max="10" width="4.42578125" style="7" customWidth="1"/>
    <col min="11" max="11" width="14.42578125" style="7" customWidth="1"/>
    <col min="12" max="12" width="16.85546875" style="7" customWidth="1"/>
    <col min="13" max="16384" width="9.140625" style="7"/>
  </cols>
  <sheetData>
    <row r="1" spans="1:55" ht="18.75" customHeight="1" x14ac:dyDescent="0.3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61"/>
    </row>
    <row r="2" spans="1:55" ht="21.75" customHeight="1" x14ac:dyDescent="0.3">
      <c r="A2" s="209" t="str">
        <f>+[1]BS!A2</f>
        <v>QUARTERLY REPORT FOR THE FOURTH QUARTER ENDED 31 JANUARY 2014</v>
      </c>
      <c r="B2" s="209"/>
      <c r="C2" s="209"/>
      <c r="D2" s="209"/>
      <c r="E2" s="209"/>
      <c r="F2" s="209"/>
      <c r="G2" s="209"/>
      <c r="H2" s="209"/>
      <c r="I2" s="209"/>
      <c r="J2" s="65"/>
    </row>
    <row r="3" spans="1:55" ht="22.5" customHeight="1" x14ac:dyDescent="0.25">
      <c r="A3" s="219" t="s">
        <v>51</v>
      </c>
      <c r="B3" s="220"/>
      <c r="C3" s="220"/>
      <c r="D3" s="220"/>
      <c r="E3" s="220"/>
      <c r="F3" s="220"/>
      <c r="G3" s="220"/>
      <c r="H3" s="220"/>
      <c r="I3" s="221"/>
      <c r="J3" s="61"/>
    </row>
    <row r="4" spans="1:55" x14ac:dyDescent="0.2">
      <c r="A4" s="6"/>
      <c r="B4" s="6"/>
      <c r="C4" s="6"/>
      <c r="D4" s="6"/>
      <c r="E4" s="66"/>
      <c r="F4" s="66"/>
    </row>
    <row r="5" spans="1:55" ht="18.75" x14ac:dyDescent="0.3">
      <c r="A5" s="67"/>
      <c r="B5" s="68"/>
      <c r="C5" s="68"/>
      <c r="D5" s="68"/>
      <c r="E5" s="69"/>
      <c r="F5" s="70"/>
      <c r="G5" s="71"/>
      <c r="H5" s="72"/>
      <c r="I5" s="73"/>
      <c r="K5" s="222"/>
      <c r="L5" s="222"/>
    </row>
    <row r="6" spans="1:55" ht="18" x14ac:dyDescent="0.25">
      <c r="A6" s="74"/>
      <c r="B6" s="75"/>
      <c r="C6" s="75"/>
      <c r="D6" s="75"/>
      <c r="E6" s="223" t="s">
        <v>52</v>
      </c>
      <c r="F6" s="224"/>
      <c r="G6" s="76"/>
      <c r="H6" s="225" t="s">
        <v>53</v>
      </c>
      <c r="I6" s="224"/>
      <c r="K6" s="64"/>
      <c r="L6" s="64"/>
    </row>
    <row r="7" spans="1:55" ht="18" x14ac:dyDescent="0.25">
      <c r="A7" s="74"/>
      <c r="B7" s="75"/>
      <c r="C7" s="75"/>
      <c r="D7" s="75"/>
      <c r="E7" s="77" t="s">
        <v>54</v>
      </c>
      <c r="F7" s="78" t="s">
        <v>55</v>
      </c>
      <c r="G7" s="77"/>
      <c r="H7" s="23" t="s">
        <v>54</v>
      </c>
      <c r="I7" s="78" t="s">
        <v>55</v>
      </c>
      <c r="K7" s="79"/>
      <c r="L7" s="79"/>
    </row>
    <row r="8" spans="1:55" ht="18" x14ac:dyDescent="0.25">
      <c r="A8" s="74"/>
      <c r="B8" s="75"/>
      <c r="C8" s="75"/>
      <c r="D8" s="75"/>
      <c r="E8" s="77" t="s">
        <v>56</v>
      </c>
      <c r="F8" s="78" t="s">
        <v>57</v>
      </c>
      <c r="G8" s="77"/>
      <c r="H8" s="23" t="s">
        <v>57</v>
      </c>
      <c r="I8" s="78" t="s">
        <v>57</v>
      </c>
      <c r="K8" s="79"/>
      <c r="L8" s="79"/>
    </row>
    <row r="9" spans="1:55" ht="18" x14ac:dyDescent="0.25">
      <c r="A9" s="74"/>
      <c r="B9" s="75"/>
      <c r="C9" s="75"/>
      <c r="D9" s="75"/>
      <c r="E9" s="77" t="s">
        <v>58</v>
      </c>
      <c r="F9" s="78" t="s">
        <v>58</v>
      </c>
      <c r="G9" s="77"/>
      <c r="H9" s="23" t="s">
        <v>59</v>
      </c>
      <c r="I9" s="78" t="s">
        <v>59</v>
      </c>
      <c r="K9" s="79"/>
      <c r="L9" s="79"/>
    </row>
    <row r="10" spans="1:55" ht="18" x14ac:dyDescent="0.25">
      <c r="A10" s="74"/>
      <c r="B10" s="75"/>
      <c r="C10" s="75"/>
      <c r="D10" s="75"/>
      <c r="E10" s="80" t="s">
        <v>6</v>
      </c>
      <c r="F10" s="78" t="s">
        <v>7</v>
      </c>
      <c r="G10" s="77"/>
      <c r="H10" s="23" t="str">
        <f>E10</f>
        <v>31.01.2014</v>
      </c>
      <c r="I10" s="78" t="str">
        <f>F10</f>
        <v>31.01.2013</v>
      </c>
      <c r="K10" s="81"/>
      <c r="L10" s="79"/>
    </row>
    <row r="11" spans="1:55" ht="18" x14ac:dyDescent="0.25">
      <c r="A11" s="74"/>
      <c r="B11" s="75"/>
      <c r="C11" s="75"/>
      <c r="D11" s="75"/>
      <c r="E11" s="82" t="s">
        <v>8</v>
      </c>
      <c r="F11" s="83" t="s">
        <v>8</v>
      </c>
      <c r="G11" s="82"/>
      <c r="H11" s="84" t="s">
        <v>8</v>
      </c>
      <c r="I11" s="83" t="s">
        <v>8</v>
      </c>
      <c r="K11" s="79"/>
      <c r="L11" s="79"/>
    </row>
    <row r="12" spans="1:55" ht="18" x14ac:dyDescent="0.25">
      <c r="A12" s="85"/>
      <c r="B12" s="31"/>
      <c r="C12" s="31"/>
      <c r="D12" s="86"/>
      <c r="E12" s="87"/>
      <c r="F12" s="88"/>
      <c r="G12" s="76"/>
      <c r="H12" s="89"/>
      <c r="I12" s="88"/>
      <c r="J12" s="6"/>
      <c r="K12" s="90"/>
      <c r="L12" s="9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8" x14ac:dyDescent="0.25">
      <c r="A13" s="91" t="s">
        <v>60</v>
      </c>
      <c r="B13" s="92"/>
      <c r="C13" s="92"/>
      <c r="D13" s="93"/>
      <c r="E13" s="94">
        <v>47974</v>
      </c>
      <c r="F13" s="95">
        <f>+'[1]PL-ann'!F15</f>
        <v>21228</v>
      </c>
      <c r="G13" s="96"/>
      <c r="H13" s="97">
        <v>122091</v>
      </c>
      <c r="I13" s="95">
        <f>+'[1]PL-ann'!I15</f>
        <v>136100</v>
      </c>
      <c r="J13" s="6"/>
      <c r="K13" s="98"/>
      <c r="L13" s="9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8" x14ac:dyDescent="0.25">
      <c r="A14" s="91"/>
      <c r="B14" s="92"/>
      <c r="C14" s="92"/>
      <c r="D14" s="93"/>
      <c r="E14" s="94"/>
      <c r="F14" s="95"/>
      <c r="G14" s="96"/>
      <c r="H14" s="97"/>
      <c r="I14" s="95"/>
      <c r="J14" s="6"/>
      <c r="K14" s="90"/>
      <c r="L14" s="9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8" x14ac:dyDescent="0.25">
      <c r="A15" s="91" t="s">
        <v>61</v>
      </c>
      <c r="B15" s="92"/>
      <c r="C15" s="92"/>
      <c r="D15" s="93"/>
      <c r="E15" s="94">
        <v>-46366</v>
      </c>
      <c r="F15" s="95">
        <f>+'[1]PL-ann'!F17+'[1]PL-ann'!F19+'[1]PL-ann'!F25</f>
        <v>-18899</v>
      </c>
      <c r="G15" s="96"/>
      <c r="H15" s="94">
        <v>-123950</v>
      </c>
      <c r="I15" s="95">
        <f>+'[1]PL-ann'!I17++'[1]PL-ann'!I19+'[1]PL-ann'!I25</f>
        <v>-132736</v>
      </c>
      <c r="J15" s="6"/>
      <c r="K15" s="98"/>
      <c r="L15" s="98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8" x14ac:dyDescent="0.25">
      <c r="A16" s="91"/>
      <c r="B16" s="92"/>
      <c r="C16" s="92"/>
      <c r="D16" s="93"/>
      <c r="E16" s="94"/>
      <c r="F16" s="95"/>
      <c r="G16" s="96"/>
      <c r="H16" s="97"/>
      <c r="I16" s="95"/>
      <c r="J16" s="6"/>
      <c r="K16" s="90"/>
      <c r="L16" s="9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8" x14ac:dyDescent="0.25">
      <c r="A17" s="91" t="s">
        <v>62</v>
      </c>
      <c r="B17" s="92"/>
      <c r="C17" s="92"/>
      <c r="D17" s="93"/>
      <c r="E17" s="94">
        <v>2238</v>
      </c>
      <c r="F17" s="95">
        <f>+'[1]PL-ann'!F27</f>
        <v>733</v>
      </c>
      <c r="G17" s="96"/>
      <c r="H17" s="97">
        <v>7805</v>
      </c>
      <c r="I17" s="95">
        <f>+'[1]PL-ann'!I27</f>
        <v>1001</v>
      </c>
      <c r="J17" s="6"/>
      <c r="K17" s="99"/>
      <c r="L17" s="9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8" x14ac:dyDescent="0.25">
      <c r="A18" s="100"/>
      <c r="B18" s="92"/>
      <c r="C18" s="92"/>
      <c r="D18" s="93"/>
      <c r="E18" s="101"/>
      <c r="F18" s="102"/>
      <c r="G18" s="96"/>
      <c r="H18" s="103"/>
      <c r="I18" s="102"/>
      <c r="J18" s="6"/>
      <c r="K18" s="90"/>
      <c r="L18" s="9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8" x14ac:dyDescent="0.25">
      <c r="A19" s="91" t="s">
        <v>63</v>
      </c>
      <c r="B19" s="92"/>
      <c r="C19" s="92"/>
      <c r="D19" s="93"/>
      <c r="E19" s="104">
        <f>SUM(E13:E18)</f>
        <v>3846</v>
      </c>
      <c r="F19" s="105">
        <f>SUM(F13:F18)</f>
        <v>3062</v>
      </c>
      <c r="G19" s="96"/>
      <c r="H19" s="106">
        <f>SUM(H13:H18)</f>
        <v>5946</v>
      </c>
      <c r="I19" s="105">
        <f>SUM(I13:I18)</f>
        <v>4365</v>
      </c>
      <c r="J19" s="6"/>
      <c r="K19" s="107"/>
      <c r="L19" s="10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8" x14ac:dyDescent="0.25">
      <c r="A20" s="91"/>
      <c r="B20" s="92"/>
      <c r="C20" s="92"/>
      <c r="D20" s="93"/>
      <c r="E20" s="104"/>
      <c r="F20" s="105"/>
      <c r="G20" s="96"/>
      <c r="H20" s="106"/>
      <c r="I20" s="105"/>
      <c r="J20" s="6"/>
      <c r="K20" s="107"/>
      <c r="L20" s="10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8" x14ac:dyDescent="0.25">
      <c r="A21" s="91" t="s">
        <v>64</v>
      </c>
      <c r="B21" s="92"/>
      <c r="C21" s="92"/>
      <c r="D21" s="93"/>
      <c r="E21" s="94">
        <v>-22</v>
      </c>
      <c r="F21" s="95">
        <f>+'[1]PL-ann'!F32</f>
        <v>-10</v>
      </c>
      <c r="G21" s="96"/>
      <c r="H21" s="97">
        <v>-194</v>
      </c>
      <c r="I21" s="95">
        <f>+'[1]PL-ann'!I32</f>
        <v>-43</v>
      </c>
      <c r="J21" s="6"/>
      <c r="K21" s="98"/>
      <c r="L21" s="98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20.25" customHeight="1" x14ac:dyDescent="0.25">
      <c r="A22" s="217" t="s">
        <v>65</v>
      </c>
      <c r="B22" s="218"/>
      <c r="C22" s="218"/>
      <c r="D22" s="218"/>
      <c r="E22" s="94">
        <v>-43</v>
      </c>
      <c r="F22" s="95">
        <f>+'[1]PL-ann'!F34</f>
        <v>-8</v>
      </c>
      <c r="G22" s="96"/>
      <c r="H22" s="97">
        <v>-50</v>
      </c>
      <c r="I22" s="95">
        <f>+'[1]PL-ann'!I34</f>
        <v>-28</v>
      </c>
      <c r="J22" s="6"/>
      <c r="K22" s="98"/>
      <c r="L22" s="98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8" x14ac:dyDescent="0.25">
      <c r="A23" s="91"/>
      <c r="B23" s="92"/>
      <c r="C23" s="92"/>
      <c r="D23" s="93"/>
      <c r="E23" s="101"/>
      <c r="F23" s="102"/>
      <c r="G23" s="96"/>
      <c r="H23" s="103"/>
      <c r="I23" s="102"/>
      <c r="J23" s="6"/>
      <c r="K23" s="90"/>
      <c r="L23" s="9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8" x14ac:dyDescent="0.25">
      <c r="A24" s="91" t="s">
        <v>66</v>
      </c>
      <c r="B24" s="92"/>
      <c r="C24" s="92"/>
      <c r="D24" s="93"/>
      <c r="E24" s="104">
        <f>SUM(E19:E23)</f>
        <v>3781</v>
      </c>
      <c r="F24" s="105">
        <f>SUM(F19:F23)</f>
        <v>3044</v>
      </c>
      <c r="G24" s="96"/>
      <c r="H24" s="97">
        <f>SUM(H19:H23)</f>
        <v>5702</v>
      </c>
      <c r="I24" s="95">
        <f>SUM(I19:I23)</f>
        <v>4294</v>
      </c>
      <c r="J24" s="6"/>
      <c r="K24" s="99"/>
      <c r="L24" s="9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8" x14ac:dyDescent="0.25">
      <c r="A25" s="91"/>
      <c r="B25" s="92"/>
      <c r="C25" s="92"/>
      <c r="D25" s="93"/>
      <c r="E25" s="94"/>
      <c r="F25" s="95"/>
      <c r="G25" s="96"/>
      <c r="H25" s="97"/>
      <c r="I25" s="95"/>
      <c r="J25" s="6"/>
      <c r="K25" s="90"/>
      <c r="L25" s="9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8" x14ac:dyDescent="0.25">
      <c r="A26" s="91" t="s">
        <v>67</v>
      </c>
      <c r="B26" s="92"/>
      <c r="C26" s="92"/>
      <c r="D26" s="93"/>
      <c r="E26" s="94">
        <v>-1335</v>
      </c>
      <c r="F26" s="95">
        <f>+'[1]PL-ann'!F38</f>
        <v>-347</v>
      </c>
      <c r="G26" s="96"/>
      <c r="H26" s="97">
        <v>-1591</v>
      </c>
      <c r="I26" s="95">
        <f>+'[1]PL-ann'!I38</f>
        <v>-455</v>
      </c>
      <c r="J26" s="6"/>
      <c r="K26" s="98"/>
      <c r="L26" s="9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8" x14ac:dyDescent="0.25">
      <c r="A27" s="91" t="s">
        <v>68</v>
      </c>
      <c r="B27" s="92"/>
      <c r="C27" s="92"/>
      <c r="D27" s="93"/>
      <c r="E27" s="94">
        <v>-168</v>
      </c>
      <c r="F27" s="95">
        <f>+'[1]PL-ann'!F40</f>
        <v>0</v>
      </c>
      <c r="G27" s="96"/>
      <c r="H27" s="97">
        <v>-168</v>
      </c>
      <c r="I27" s="95">
        <f>+'[1]PL-ann'!I40</f>
        <v>-259</v>
      </c>
      <c r="J27" s="6"/>
      <c r="K27" s="98"/>
      <c r="L27" s="9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8" x14ac:dyDescent="0.25">
      <c r="A28" s="91"/>
      <c r="B28" s="92"/>
      <c r="C28" s="92"/>
      <c r="D28" s="93"/>
      <c r="E28" s="101"/>
      <c r="F28" s="102"/>
      <c r="G28" s="96"/>
      <c r="H28" s="103"/>
      <c r="I28" s="102"/>
      <c r="J28" s="6"/>
      <c r="K28" s="90"/>
      <c r="L28" s="9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8" x14ac:dyDescent="0.25">
      <c r="A29" s="91" t="s">
        <v>69</v>
      </c>
      <c r="B29" s="92"/>
      <c r="C29" s="92"/>
      <c r="D29" s="93"/>
      <c r="E29" s="94">
        <f>SUM(E24:E28)</f>
        <v>2278</v>
      </c>
      <c r="F29" s="95">
        <f>SUM(F24:F28)</f>
        <v>2697</v>
      </c>
      <c r="G29" s="96"/>
      <c r="H29" s="97">
        <f>SUM(H24:H28)</f>
        <v>3943</v>
      </c>
      <c r="I29" s="95">
        <f>SUM(I24:I28)</f>
        <v>3580</v>
      </c>
      <c r="J29" s="6"/>
      <c r="K29" s="99"/>
      <c r="L29" s="9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8" x14ac:dyDescent="0.25">
      <c r="A30" s="91"/>
      <c r="B30" s="92"/>
      <c r="C30" s="92"/>
      <c r="D30" s="93"/>
      <c r="E30" s="94"/>
      <c r="F30" s="95"/>
      <c r="G30" s="96"/>
      <c r="H30" s="97"/>
      <c r="I30" s="95"/>
      <c r="J30" s="6"/>
      <c r="K30" s="99"/>
      <c r="L30" s="9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8.75" x14ac:dyDescent="0.3">
      <c r="A31" s="91" t="s">
        <v>70</v>
      </c>
      <c r="B31" s="92"/>
      <c r="C31" s="92"/>
      <c r="D31" s="108"/>
      <c r="E31" s="94"/>
      <c r="F31" s="95"/>
      <c r="G31" s="96"/>
      <c r="H31" s="97"/>
      <c r="I31" s="95"/>
      <c r="J31" s="6"/>
      <c r="K31" s="98"/>
      <c r="L31" s="9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8.75" x14ac:dyDescent="0.3">
      <c r="A32" s="91"/>
      <c r="B32" s="92"/>
      <c r="C32" s="92"/>
      <c r="D32" s="108"/>
      <c r="E32" s="101"/>
      <c r="F32" s="102"/>
      <c r="G32" s="96"/>
      <c r="H32" s="103"/>
      <c r="I32" s="102"/>
      <c r="J32" s="6"/>
      <c r="K32" s="98"/>
      <c r="L32" s="9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8.75" x14ac:dyDescent="0.3">
      <c r="A33" s="91" t="s">
        <v>71</v>
      </c>
      <c r="B33" s="92"/>
      <c r="C33" s="92"/>
      <c r="D33" s="108"/>
      <c r="E33" s="94"/>
      <c r="F33" s="95"/>
      <c r="G33" s="96"/>
      <c r="H33" s="97"/>
      <c r="I33" s="95"/>
      <c r="J33" s="6"/>
      <c r="K33" s="98"/>
      <c r="L33" s="9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9.5" thickBot="1" x14ac:dyDescent="0.35">
      <c r="A34" s="91" t="s">
        <v>72</v>
      </c>
      <c r="B34" s="92"/>
      <c r="C34" s="92"/>
      <c r="D34" s="108"/>
      <c r="E34" s="109">
        <f>+E29</f>
        <v>2278</v>
      </c>
      <c r="F34" s="110">
        <f>+F29</f>
        <v>2697</v>
      </c>
      <c r="G34" s="111">
        <f>+G29</f>
        <v>0</v>
      </c>
      <c r="H34" s="109">
        <f>+H29</f>
        <v>3943</v>
      </c>
      <c r="I34" s="112">
        <f>+I29</f>
        <v>3580</v>
      </c>
      <c r="J34" s="6"/>
      <c r="K34" s="113"/>
      <c r="L34" s="113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8.75" thickTop="1" x14ac:dyDescent="0.25">
      <c r="A35" s="114"/>
      <c r="B35" s="75"/>
      <c r="C35" s="75"/>
      <c r="D35" s="75"/>
      <c r="E35" s="114"/>
      <c r="F35" s="115"/>
      <c r="G35" s="114"/>
      <c r="H35" s="75"/>
      <c r="I35" s="115"/>
      <c r="J35" s="6"/>
      <c r="K35" s="98"/>
      <c r="L35" s="9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8.75" x14ac:dyDescent="0.3">
      <c r="A36" s="91" t="s">
        <v>73</v>
      </c>
      <c r="B36" s="92"/>
      <c r="C36" s="92"/>
      <c r="D36" s="108"/>
      <c r="E36" s="94"/>
      <c r="F36" s="95"/>
      <c r="G36" s="96"/>
      <c r="H36" s="97"/>
      <c r="I36" s="95"/>
      <c r="J36" s="6"/>
      <c r="K36" s="98"/>
      <c r="L36" s="9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8.75" x14ac:dyDescent="0.3">
      <c r="A37" s="91" t="s">
        <v>74</v>
      </c>
      <c r="B37" s="92"/>
      <c r="C37" s="92"/>
      <c r="D37" s="108"/>
      <c r="E37" s="94">
        <v>2336</v>
      </c>
      <c r="F37" s="95">
        <f>+F29</f>
        <v>2697</v>
      </c>
      <c r="G37" s="96"/>
      <c r="H37" s="94">
        <v>3828</v>
      </c>
      <c r="I37" s="95">
        <f>+I29</f>
        <v>3580</v>
      </c>
      <c r="J37" s="6"/>
      <c r="K37" s="113"/>
      <c r="L37" s="9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8.75" x14ac:dyDescent="0.3">
      <c r="A38" s="91" t="s">
        <v>75</v>
      </c>
      <c r="B38" s="92"/>
      <c r="C38" s="92"/>
      <c r="D38" s="108"/>
      <c r="E38" s="94">
        <v>-58</v>
      </c>
      <c r="F38" s="95">
        <v>0</v>
      </c>
      <c r="G38" s="96"/>
      <c r="H38" s="97">
        <v>115</v>
      </c>
      <c r="I38" s="95">
        <v>0</v>
      </c>
      <c r="J38" s="6"/>
      <c r="K38" s="98"/>
      <c r="L38" s="9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8.75" x14ac:dyDescent="0.3">
      <c r="A39" s="91"/>
      <c r="B39" s="92"/>
      <c r="C39" s="92"/>
      <c r="D39" s="108"/>
      <c r="E39" s="94"/>
      <c r="F39" s="95"/>
      <c r="G39" s="96"/>
      <c r="H39" s="97"/>
      <c r="I39" s="95"/>
      <c r="J39" s="6"/>
      <c r="K39" s="98"/>
      <c r="L39" s="9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9.5" thickBot="1" x14ac:dyDescent="0.35">
      <c r="A40" s="91" t="s">
        <v>76</v>
      </c>
      <c r="B40" s="92"/>
      <c r="C40" s="92"/>
      <c r="D40" s="108"/>
      <c r="E40" s="116">
        <f>SUM(E37:E39)</f>
        <v>2278</v>
      </c>
      <c r="F40" s="117">
        <f>SUM(F37:F39)</f>
        <v>2697</v>
      </c>
      <c r="G40" s="94"/>
      <c r="H40" s="118">
        <f>SUM(H37:H39)</f>
        <v>3943</v>
      </c>
      <c r="I40" s="117">
        <f>SUM(I37:I39)</f>
        <v>3580</v>
      </c>
      <c r="J40" s="6"/>
      <c r="K40" s="99"/>
      <c r="L40" s="9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9.5" thickTop="1" x14ac:dyDescent="0.3">
      <c r="A41" s="91"/>
      <c r="B41" s="92"/>
      <c r="C41" s="92"/>
      <c r="D41" s="108"/>
      <c r="E41" s="94"/>
      <c r="F41" s="95"/>
      <c r="G41" s="96"/>
      <c r="H41" s="97"/>
      <c r="I41" s="95"/>
      <c r="J41" s="6"/>
      <c r="K41" s="98"/>
      <c r="L41" s="9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8.75" x14ac:dyDescent="0.3">
      <c r="A42" s="91" t="s">
        <v>71</v>
      </c>
      <c r="B42" s="92"/>
      <c r="C42" s="92"/>
      <c r="D42" s="108"/>
      <c r="E42" s="94"/>
      <c r="F42" s="95"/>
      <c r="G42" s="96"/>
      <c r="H42" s="97"/>
      <c r="I42" s="95"/>
      <c r="J42" s="6"/>
      <c r="K42" s="98"/>
      <c r="L42" s="9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8.75" x14ac:dyDescent="0.3">
      <c r="A43" s="91" t="s">
        <v>77</v>
      </c>
      <c r="B43" s="92"/>
      <c r="C43" s="92"/>
      <c r="D43" s="108"/>
      <c r="E43" s="94"/>
      <c r="F43" s="95"/>
      <c r="G43" s="96"/>
      <c r="H43" s="97"/>
      <c r="I43" s="95"/>
      <c r="J43" s="6"/>
      <c r="K43" s="98"/>
      <c r="L43" s="9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8.75" x14ac:dyDescent="0.3">
      <c r="A44" s="91" t="s">
        <v>74</v>
      </c>
      <c r="B44" s="92"/>
      <c r="C44" s="92"/>
      <c r="D44" s="108"/>
      <c r="E44" s="94">
        <f>+E37</f>
        <v>2336</v>
      </c>
      <c r="F44" s="95">
        <f>+F37</f>
        <v>2697</v>
      </c>
      <c r="G44" s="96"/>
      <c r="H44" s="97">
        <f>+H37</f>
        <v>3828</v>
      </c>
      <c r="I44" s="95">
        <f>+I37</f>
        <v>3580</v>
      </c>
      <c r="J44" s="6"/>
      <c r="K44" s="99"/>
      <c r="L44" s="9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8.75" x14ac:dyDescent="0.3">
      <c r="A45" s="91" t="s">
        <v>75</v>
      </c>
      <c r="B45" s="92"/>
      <c r="C45" s="92"/>
      <c r="D45" s="108"/>
      <c r="E45" s="94">
        <f>+E38</f>
        <v>-58</v>
      </c>
      <c r="F45" s="95">
        <v>0</v>
      </c>
      <c r="G45" s="96"/>
      <c r="H45" s="97">
        <f>+H38</f>
        <v>115</v>
      </c>
      <c r="I45" s="95">
        <v>0</v>
      </c>
      <c r="J45" s="6"/>
      <c r="K45" s="98"/>
      <c r="L45" s="9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8.75" x14ac:dyDescent="0.3">
      <c r="A46" s="91"/>
      <c r="B46" s="92"/>
      <c r="C46" s="92"/>
      <c r="D46" s="108"/>
      <c r="E46" s="101"/>
      <c r="F46" s="102"/>
      <c r="G46" s="96"/>
      <c r="H46" s="103"/>
      <c r="I46" s="102"/>
      <c r="J46" s="6"/>
      <c r="K46" s="98"/>
      <c r="L46" s="9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8.75" x14ac:dyDescent="0.3">
      <c r="A47" s="91" t="s">
        <v>71</v>
      </c>
      <c r="B47" s="92"/>
      <c r="C47" s="92"/>
      <c r="D47" s="108"/>
      <c r="E47" s="94"/>
      <c r="F47" s="95"/>
      <c r="G47" s="96"/>
      <c r="H47" s="97"/>
      <c r="I47" s="95"/>
      <c r="J47" s="6"/>
      <c r="K47" s="98"/>
      <c r="L47" s="9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9.5" thickBot="1" x14ac:dyDescent="0.35">
      <c r="A48" s="91"/>
      <c r="B48" s="92"/>
      <c r="C48" s="92"/>
      <c r="D48" s="108"/>
      <c r="E48" s="109">
        <f>SUM(E44:E47)</f>
        <v>2278</v>
      </c>
      <c r="F48" s="112">
        <f>SUM(F44:F47)</f>
        <v>2697</v>
      </c>
      <c r="G48" s="94"/>
      <c r="H48" s="111">
        <f>SUM(H44:H47)</f>
        <v>3943</v>
      </c>
      <c r="I48" s="112">
        <f>SUM(I44:I47)</f>
        <v>3580</v>
      </c>
      <c r="J48" s="6"/>
      <c r="K48" s="99"/>
      <c r="L48" s="9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12" ht="18.75" thickTop="1" x14ac:dyDescent="0.25">
      <c r="A49" s="119"/>
      <c r="B49" s="120"/>
      <c r="C49" s="120"/>
      <c r="D49" s="120"/>
      <c r="E49" s="74"/>
      <c r="F49" s="115"/>
      <c r="G49" s="114"/>
      <c r="H49" s="121"/>
      <c r="I49" s="115"/>
      <c r="K49" s="64"/>
      <c r="L49" s="64"/>
    </row>
    <row r="50" spans="1:12" ht="18" x14ac:dyDescent="0.25">
      <c r="A50" s="91" t="s">
        <v>78</v>
      </c>
      <c r="B50" s="120"/>
      <c r="C50" s="120"/>
      <c r="D50" s="120"/>
      <c r="E50" s="122" t="s">
        <v>79</v>
      </c>
      <c r="F50" s="123" t="s">
        <v>79</v>
      </c>
      <c r="G50" s="124"/>
      <c r="H50" s="125" t="s">
        <v>79</v>
      </c>
      <c r="I50" s="123" t="s">
        <v>79</v>
      </c>
      <c r="K50" s="126"/>
      <c r="L50" s="127"/>
    </row>
    <row r="51" spans="1:12" ht="18" x14ac:dyDescent="0.25">
      <c r="A51" s="91" t="s">
        <v>80</v>
      </c>
      <c r="B51" s="120"/>
      <c r="C51" s="120"/>
      <c r="D51" s="120"/>
      <c r="E51" s="128">
        <f>E37/67000*100</f>
        <v>3.4865671641791045</v>
      </c>
      <c r="F51" s="129">
        <f>F37/67000*100</f>
        <v>4.0253731343283583</v>
      </c>
      <c r="G51" s="128">
        <f>G29/67000*100</f>
        <v>0</v>
      </c>
      <c r="H51" s="128">
        <f>H37/67000*100</f>
        <v>5.7134328358208952</v>
      </c>
      <c r="I51" s="129">
        <f>I37/67000*100</f>
        <v>5.3432835820895521</v>
      </c>
      <c r="K51" s="130"/>
      <c r="L51" s="131"/>
    </row>
    <row r="52" spans="1:12" ht="18" x14ac:dyDescent="0.25">
      <c r="A52" s="132"/>
      <c r="B52" s="133"/>
      <c r="C52" s="133"/>
      <c r="D52" s="133"/>
      <c r="E52" s="134"/>
      <c r="F52" s="135"/>
      <c r="G52" s="136"/>
      <c r="H52" s="137"/>
      <c r="I52" s="135"/>
      <c r="K52" s="64"/>
      <c r="L52" s="64"/>
    </row>
    <row r="53" spans="1:12" ht="18" x14ac:dyDescent="0.25">
      <c r="A53" s="138"/>
      <c r="B53" s="138"/>
      <c r="C53" s="138"/>
      <c r="D53" s="138"/>
      <c r="E53" s="139"/>
      <c r="F53" s="61"/>
      <c r="G53" s="61"/>
      <c r="H53" s="139"/>
      <c r="I53" s="61"/>
      <c r="K53" s="64"/>
      <c r="L53" s="64"/>
    </row>
    <row r="54" spans="1:12" ht="18" x14ac:dyDescent="0.25">
      <c r="A54" s="61"/>
      <c r="B54" s="61"/>
      <c r="C54" s="61"/>
      <c r="D54" s="61"/>
      <c r="E54" s="61"/>
      <c r="F54" s="61"/>
      <c r="G54" s="61"/>
      <c r="H54" s="61"/>
      <c r="I54" s="61"/>
      <c r="K54" s="64"/>
      <c r="L54" s="64"/>
    </row>
    <row r="55" spans="1:12" ht="31.5" customHeight="1" x14ac:dyDescent="0.25">
      <c r="A55" s="216" t="s">
        <v>81</v>
      </c>
      <c r="B55" s="216"/>
      <c r="C55" s="216"/>
      <c r="D55" s="216"/>
      <c r="E55" s="216"/>
      <c r="F55" s="216"/>
      <c r="G55" s="216"/>
      <c r="H55" s="216"/>
      <c r="I55" s="216"/>
      <c r="K55" s="64"/>
      <c r="L55" s="64"/>
    </row>
    <row r="56" spans="1:12" ht="18" x14ac:dyDescent="0.25">
      <c r="A56" s="61"/>
      <c r="B56" s="61"/>
      <c r="C56" s="61"/>
      <c r="D56" s="61"/>
      <c r="E56" s="61"/>
      <c r="F56" s="61"/>
      <c r="G56" s="61"/>
      <c r="H56" s="61"/>
      <c r="I56" s="61"/>
      <c r="K56" s="64"/>
      <c r="L56" s="64"/>
    </row>
  </sheetData>
  <mergeCells count="8">
    <mergeCell ref="K5:L5"/>
    <mergeCell ref="E6:F6"/>
    <mergeCell ref="H6:I6"/>
    <mergeCell ref="A22:D22"/>
    <mergeCell ref="A55:I55"/>
    <mergeCell ref="A1:I1"/>
    <mergeCell ref="A2:I2"/>
    <mergeCell ref="A3:I3"/>
  </mergeCells>
  <printOptions horizontalCentered="1"/>
  <pageMargins left="0.5" right="0.5" top="0.41" bottom="0.5" header="0.25" footer="0.25"/>
  <pageSetup paperSize="9" scale="76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41"/>
  <sheetViews>
    <sheetView zoomScale="75" zoomScaleNormal="75" workbookViewId="0">
      <selection activeCell="G19" sqref="G19"/>
    </sheetView>
  </sheetViews>
  <sheetFormatPr defaultRowHeight="12.75" x14ac:dyDescent="0.2"/>
  <cols>
    <col min="1" max="1" width="5.42578125" customWidth="1"/>
    <col min="4" max="4" width="29.140625" customWidth="1"/>
    <col min="5" max="5" width="11.5703125" bestFit="1" customWidth="1"/>
    <col min="6" max="6" width="12.85546875" bestFit="1" customWidth="1"/>
    <col min="7" max="7" width="16.140625" customWidth="1"/>
    <col min="8" max="8" width="12.85546875" customWidth="1"/>
    <col min="9" max="9" width="19.85546875" customWidth="1"/>
    <col min="10" max="10" width="11.5703125" customWidth="1"/>
  </cols>
  <sheetData>
    <row r="1" spans="1:10" ht="21" customHeight="1" x14ac:dyDescent="0.3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 thickBot="1" x14ac:dyDescent="0.35">
      <c r="A2" s="209" t="str">
        <f>+'[1]PL-ann'!A2</f>
        <v>QUARTERLY REPORT FOR THE FOURTH QUARTER ENDED 31 JANUARY 2014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27" customHeight="1" thickBot="1" x14ac:dyDescent="0.35">
      <c r="A3" s="226" t="s">
        <v>82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0" ht="15.75" x14ac:dyDescent="0.25">
      <c r="A4" s="140"/>
      <c r="B4" s="7"/>
      <c r="C4" s="7"/>
      <c r="D4" s="7"/>
      <c r="E4" s="7"/>
      <c r="F4" s="7"/>
      <c r="G4" s="7"/>
      <c r="H4" s="7"/>
      <c r="I4" s="7"/>
      <c r="J4" s="7"/>
    </row>
    <row r="5" spans="1:10" ht="21.75" customHeight="1" x14ac:dyDescent="0.25">
      <c r="A5" s="61"/>
      <c r="B5" s="61"/>
      <c r="C5" s="61"/>
      <c r="D5" s="61"/>
      <c r="E5" s="229" t="s">
        <v>83</v>
      </c>
      <c r="F5" s="229"/>
      <c r="G5" s="229"/>
      <c r="H5" s="229"/>
      <c r="I5" s="141"/>
      <c r="J5" s="61"/>
    </row>
    <row r="6" spans="1:10" ht="18" x14ac:dyDescent="0.25">
      <c r="A6" s="61"/>
      <c r="B6" s="61"/>
      <c r="C6" s="61"/>
      <c r="D6" s="61"/>
      <c r="E6" s="142"/>
      <c r="F6" s="142"/>
      <c r="G6" s="142"/>
      <c r="H6" s="142"/>
      <c r="I6" s="142"/>
      <c r="J6" s="141"/>
    </row>
    <row r="7" spans="1:10" ht="18" x14ac:dyDescent="0.25">
      <c r="A7" s="61"/>
      <c r="B7" s="61"/>
      <c r="C7" s="61"/>
      <c r="D7" s="61"/>
      <c r="E7" s="143" t="s">
        <v>84</v>
      </c>
      <c r="F7" s="144" t="s">
        <v>85</v>
      </c>
      <c r="G7" s="144" t="s">
        <v>86</v>
      </c>
      <c r="H7" s="145"/>
      <c r="I7" s="146" t="s">
        <v>87</v>
      </c>
      <c r="J7" s="147" t="s">
        <v>88</v>
      </c>
    </row>
    <row r="8" spans="1:10" ht="18" x14ac:dyDescent="0.25">
      <c r="A8" s="61"/>
      <c r="B8" s="61"/>
      <c r="C8" s="61"/>
      <c r="D8" s="61"/>
      <c r="E8" s="148" t="s">
        <v>89</v>
      </c>
      <c r="F8" s="142" t="s">
        <v>90</v>
      </c>
      <c r="G8" s="142" t="s">
        <v>91</v>
      </c>
      <c r="H8" s="149" t="s">
        <v>88</v>
      </c>
      <c r="I8" s="149" t="s">
        <v>92</v>
      </c>
      <c r="J8" s="150" t="s">
        <v>93</v>
      </c>
    </row>
    <row r="9" spans="1:10" ht="18" x14ac:dyDescent="0.25">
      <c r="A9" s="61"/>
      <c r="B9" s="61"/>
      <c r="C9" s="61"/>
      <c r="D9" s="61"/>
      <c r="E9" s="151" t="s">
        <v>8</v>
      </c>
      <c r="F9" s="152" t="s">
        <v>8</v>
      </c>
      <c r="G9" s="152" t="s">
        <v>8</v>
      </c>
      <c r="H9" s="153" t="s">
        <v>8</v>
      </c>
      <c r="I9" s="153" t="s">
        <v>8</v>
      </c>
      <c r="J9" s="154" t="s">
        <v>8</v>
      </c>
    </row>
    <row r="10" spans="1:10" ht="18" x14ac:dyDescent="0.25">
      <c r="A10" s="61"/>
      <c r="B10" s="61"/>
      <c r="C10" s="61"/>
      <c r="D10" s="61"/>
      <c r="E10" s="148"/>
      <c r="F10" s="142"/>
      <c r="G10" s="142"/>
      <c r="H10" s="149"/>
      <c r="I10" s="149"/>
      <c r="J10" s="150"/>
    </row>
    <row r="11" spans="1:10" ht="18" x14ac:dyDescent="0.25">
      <c r="A11" s="61"/>
      <c r="B11" s="61"/>
      <c r="C11" s="61"/>
      <c r="D11" s="61"/>
      <c r="E11" s="148"/>
      <c r="F11" s="142"/>
      <c r="G11" s="142"/>
      <c r="H11" s="149"/>
      <c r="I11" s="149"/>
      <c r="J11" s="150"/>
    </row>
    <row r="12" spans="1:10" ht="18" x14ac:dyDescent="0.25">
      <c r="A12" s="61" t="s">
        <v>94</v>
      </c>
      <c r="B12" s="61"/>
      <c r="C12" s="61"/>
      <c r="D12" s="61"/>
      <c r="E12" s="155">
        <v>67000</v>
      </c>
      <c r="F12" s="156">
        <v>7713</v>
      </c>
      <c r="G12" s="156">
        <f>-22692</f>
        <v>-22692</v>
      </c>
      <c r="H12" s="157">
        <f>SUM(E12:G12)</f>
        <v>52021</v>
      </c>
      <c r="I12" s="157">
        <v>0</v>
      </c>
      <c r="J12" s="158">
        <f>SUM(H12:I12)</f>
        <v>52021</v>
      </c>
    </row>
    <row r="13" spans="1:10" ht="18" x14ac:dyDescent="0.25">
      <c r="A13" s="61"/>
      <c r="B13" s="61"/>
      <c r="C13" s="61"/>
      <c r="D13" s="61"/>
      <c r="E13" s="155"/>
      <c r="F13" s="156"/>
      <c r="G13" s="156"/>
      <c r="H13" s="157"/>
      <c r="I13" s="157"/>
      <c r="J13" s="158"/>
    </row>
    <row r="14" spans="1:10" ht="18" x14ac:dyDescent="0.25">
      <c r="A14" s="61" t="s">
        <v>95</v>
      </c>
      <c r="B14" s="61"/>
      <c r="C14" s="61"/>
      <c r="D14" s="61"/>
      <c r="E14" s="155"/>
      <c r="F14" s="156"/>
      <c r="G14" s="156">
        <v>3828</v>
      </c>
      <c r="H14" s="157">
        <f>+G14</f>
        <v>3828</v>
      </c>
      <c r="I14" s="157">
        <f>+'[1]PL-ann sum'!H45</f>
        <v>115</v>
      </c>
      <c r="J14" s="158">
        <f>SUM(H14:I14)</f>
        <v>3943</v>
      </c>
    </row>
    <row r="15" spans="1:10" ht="18" x14ac:dyDescent="0.25">
      <c r="A15" s="61"/>
      <c r="B15" s="61"/>
      <c r="C15" s="61"/>
      <c r="D15" s="61"/>
      <c r="E15" s="155"/>
      <c r="F15" s="156"/>
      <c r="G15" s="156"/>
      <c r="H15" s="157"/>
      <c r="I15" s="157"/>
      <c r="J15" s="158"/>
    </row>
    <row r="16" spans="1:10" ht="18" x14ac:dyDescent="0.25">
      <c r="A16" s="61" t="s">
        <v>96</v>
      </c>
      <c r="B16" s="61"/>
      <c r="C16" s="61"/>
      <c r="D16" s="61"/>
      <c r="E16" s="155"/>
      <c r="F16" s="156"/>
      <c r="G16" s="156"/>
      <c r="H16" s="157"/>
      <c r="I16" s="157">
        <v>1296</v>
      </c>
      <c r="J16" s="158">
        <f>+I16</f>
        <v>1296</v>
      </c>
    </row>
    <row r="17" spans="1:10" ht="18" x14ac:dyDescent="0.25">
      <c r="A17" s="61"/>
      <c r="B17" s="61"/>
      <c r="C17" s="61"/>
      <c r="D17" s="61"/>
      <c r="E17" s="155"/>
      <c r="F17" s="156"/>
      <c r="G17" s="156"/>
      <c r="H17" s="157"/>
      <c r="I17" s="157"/>
      <c r="J17" s="158"/>
    </row>
    <row r="18" spans="1:10" ht="18" x14ac:dyDescent="0.25">
      <c r="A18" s="61"/>
      <c r="B18" s="61"/>
      <c r="C18" s="61"/>
      <c r="D18" s="61"/>
      <c r="E18" s="159"/>
      <c r="F18" s="86"/>
      <c r="G18" s="86"/>
      <c r="H18" s="160"/>
      <c r="I18" s="161"/>
      <c r="J18" s="162"/>
    </row>
    <row r="19" spans="1:10" ht="18.75" thickBot="1" x14ac:dyDescent="0.3">
      <c r="A19" s="61" t="s">
        <v>97</v>
      </c>
      <c r="B19" s="61"/>
      <c r="C19" s="61"/>
      <c r="D19" s="61"/>
      <c r="E19" s="163">
        <f t="shared" ref="E19:I19" si="0">SUM(E12:E18)</f>
        <v>67000</v>
      </c>
      <c r="F19" s="164">
        <f t="shared" si="0"/>
        <v>7713</v>
      </c>
      <c r="G19" s="164">
        <f>SUM(G12:G18)+1</f>
        <v>-18863</v>
      </c>
      <c r="H19" s="165">
        <f t="shared" si="0"/>
        <v>55849</v>
      </c>
      <c r="I19" s="165">
        <f t="shared" si="0"/>
        <v>1411</v>
      </c>
      <c r="J19" s="166">
        <f>SUM(J12:J18)+1</f>
        <v>57261</v>
      </c>
    </row>
    <row r="20" spans="1:10" ht="18.75" thickTop="1" x14ac:dyDescent="0.25">
      <c r="A20" s="61"/>
      <c r="B20" s="61"/>
      <c r="C20" s="61"/>
      <c r="D20" s="61"/>
      <c r="E20" s="167"/>
      <c r="F20" s="167"/>
      <c r="G20" s="167"/>
      <c r="H20" s="167"/>
      <c r="I20" s="167"/>
      <c r="J20" s="167"/>
    </row>
    <row r="21" spans="1:10" ht="18" x14ac:dyDescent="0.25">
      <c r="A21" s="61"/>
      <c r="B21" s="61"/>
      <c r="C21" s="61"/>
      <c r="D21" s="61"/>
      <c r="E21" s="141"/>
      <c r="F21" s="141"/>
      <c r="G21" s="141"/>
      <c r="H21" s="141"/>
      <c r="I21" s="141"/>
      <c r="J21" s="141"/>
    </row>
    <row r="22" spans="1:10" ht="18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20.25" customHeight="1" x14ac:dyDescent="0.25">
      <c r="A23" s="61"/>
      <c r="B23" s="61"/>
      <c r="C23" s="61"/>
      <c r="D23" s="61"/>
      <c r="E23" s="229" t="s">
        <v>83</v>
      </c>
      <c r="F23" s="229"/>
      <c r="G23" s="229"/>
      <c r="H23" s="229"/>
      <c r="I23" s="141"/>
      <c r="J23" s="141"/>
    </row>
    <row r="24" spans="1:10" ht="18" x14ac:dyDescent="0.25">
      <c r="A24" s="61"/>
      <c r="B24" s="61"/>
      <c r="C24" s="61"/>
      <c r="D24" s="61"/>
      <c r="E24" s="142"/>
      <c r="F24" s="142"/>
      <c r="G24" s="142"/>
      <c r="H24" s="142"/>
      <c r="I24" s="142"/>
      <c r="J24" s="141"/>
    </row>
    <row r="25" spans="1:10" ht="18" x14ac:dyDescent="0.25">
      <c r="A25" s="61"/>
      <c r="B25" s="61"/>
      <c r="C25" s="61"/>
      <c r="D25" s="61"/>
      <c r="E25" s="143" t="s">
        <v>84</v>
      </c>
      <c r="F25" s="144" t="s">
        <v>85</v>
      </c>
      <c r="G25" s="144" t="s">
        <v>86</v>
      </c>
      <c r="H25" s="146"/>
      <c r="I25" s="146" t="s">
        <v>87</v>
      </c>
      <c r="J25" s="147" t="s">
        <v>88</v>
      </c>
    </row>
    <row r="26" spans="1:10" ht="18" x14ac:dyDescent="0.25">
      <c r="A26" s="61"/>
      <c r="B26" s="61"/>
      <c r="C26" s="61"/>
      <c r="D26" s="61"/>
      <c r="E26" s="148" t="s">
        <v>89</v>
      </c>
      <c r="F26" s="142" t="s">
        <v>90</v>
      </c>
      <c r="G26" s="142" t="s">
        <v>91</v>
      </c>
      <c r="H26" s="149" t="s">
        <v>88</v>
      </c>
      <c r="I26" s="149" t="s">
        <v>92</v>
      </c>
      <c r="J26" s="150" t="s">
        <v>93</v>
      </c>
    </row>
    <row r="27" spans="1:10" ht="18" x14ac:dyDescent="0.25">
      <c r="A27" s="61"/>
      <c r="B27" s="61"/>
      <c r="C27" s="61"/>
      <c r="D27" s="61"/>
      <c r="E27" s="151" t="s">
        <v>8</v>
      </c>
      <c r="F27" s="152" t="s">
        <v>8</v>
      </c>
      <c r="G27" s="152" t="s">
        <v>8</v>
      </c>
      <c r="H27" s="153" t="s">
        <v>8</v>
      </c>
      <c r="I27" s="153" t="s">
        <v>8</v>
      </c>
      <c r="J27" s="154" t="s">
        <v>8</v>
      </c>
    </row>
    <row r="28" spans="1:10" ht="18" x14ac:dyDescent="0.25">
      <c r="A28" s="61"/>
      <c r="B28" s="61"/>
      <c r="C28" s="61"/>
      <c r="D28" s="61"/>
      <c r="E28" s="148"/>
      <c r="F28" s="142"/>
      <c r="G28" s="142"/>
      <c r="H28" s="149"/>
      <c r="I28" s="149"/>
      <c r="J28" s="150"/>
    </row>
    <row r="29" spans="1:10" ht="18" x14ac:dyDescent="0.25">
      <c r="A29" s="61"/>
      <c r="B29" s="61"/>
      <c r="C29" s="61"/>
      <c r="D29" s="61"/>
      <c r="E29" s="148"/>
      <c r="F29" s="142"/>
      <c r="G29" s="142"/>
      <c r="H29" s="149"/>
      <c r="I29" s="149"/>
      <c r="J29" s="150"/>
    </row>
    <row r="30" spans="1:10" ht="18" x14ac:dyDescent="0.25">
      <c r="A30" s="61" t="s">
        <v>98</v>
      </c>
      <c r="B30" s="61"/>
      <c r="C30" s="61"/>
      <c r="D30" s="61"/>
      <c r="E30" s="85">
        <v>67000</v>
      </c>
      <c r="F30" s="31">
        <v>7713</v>
      </c>
      <c r="G30" s="31">
        <v>-26272</v>
      </c>
      <c r="H30" s="168">
        <f>SUM(E30:G30)</f>
        <v>48441</v>
      </c>
      <c r="I30" s="168">
        <v>0</v>
      </c>
      <c r="J30" s="169">
        <f>SUM(H30:I30)</f>
        <v>48441</v>
      </c>
    </row>
    <row r="31" spans="1:10" ht="18" x14ac:dyDescent="0.25">
      <c r="A31" s="61"/>
      <c r="B31" s="61"/>
      <c r="C31" s="61"/>
      <c r="D31" s="61"/>
      <c r="E31" s="85"/>
      <c r="F31" s="31"/>
      <c r="G31" s="31"/>
      <c r="H31" s="168"/>
      <c r="I31" s="168"/>
      <c r="J31" s="169"/>
    </row>
    <row r="32" spans="1:10" ht="18" x14ac:dyDescent="0.25">
      <c r="A32" s="61"/>
      <c r="B32" s="61"/>
      <c r="C32" s="61"/>
      <c r="D32" s="61"/>
      <c r="E32" s="85"/>
      <c r="F32" s="31"/>
      <c r="G32" s="31"/>
      <c r="H32" s="168"/>
      <c r="I32" s="168"/>
      <c r="J32" s="169"/>
    </row>
    <row r="33" spans="1:10" ht="18" x14ac:dyDescent="0.25">
      <c r="A33" s="61" t="s">
        <v>95</v>
      </c>
      <c r="B33" s="61"/>
      <c r="C33" s="61"/>
      <c r="D33" s="61"/>
      <c r="E33" s="85"/>
      <c r="F33" s="31"/>
      <c r="G33" s="31">
        <v>3580</v>
      </c>
      <c r="H33" s="168">
        <f>SUM(E33:G33)</f>
        <v>3580</v>
      </c>
      <c r="I33" s="168">
        <v>0</v>
      </c>
      <c r="J33" s="169">
        <f>SUM(H33:I33)</f>
        <v>3580</v>
      </c>
    </row>
    <row r="34" spans="1:10" ht="18" x14ac:dyDescent="0.25">
      <c r="A34" s="61"/>
      <c r="B34" s="61"/>
      <c r="C34" s="61"/>
      <c r="D34" s="61"/>
      <c r="E34" s="85"/>
      <c r="F34" s="31"/>
      <c r="G34" s="31"/>
      <c r="H34" s="168"/>
      <c r="I34" s="168"/>
      <c r="J34" s="169"/>
    </row>
    <row r="35" spans="1:10" ht="18" x14ac:dyDescent="0.25">
      <c r="A35" s="61"/>
      <c r="B35" s="61"/>
      <c r="C35" s="61"/>
      <c r="D35" s="61"/>
      <c r="E35" s="85"/>
      <c r="F35" s="31"/>
      <c r="G35" s="31"/>
      <c r="H35" s="168">
        <v>0</v>
      </c>
      <c r="I35" s="168">
        <v>0</v>
      </c>
      <c r="J35" s="169">
        <v>0</v>
      </c>
    </row>
    <row r="36" spans="1:10" ht="18" x14ac:dyDescent="0.25">
      <c r="A36" s="61"/>
      <c r="B36" s="61"/>
      <c r="C36" s="61"/>
      <c r="D36" s="61"/>
      <c r="E36" s="85"/>
      <c r="F36" s="31"/>
      <c r="G36" s="31"/>
      <c r="H36" s="168"/>
      <c r="I36" s="168"/>
      <c r="J36" s="169"/>
    </row>
    <row r="37" spans="1:10" ht="18.75" thickBot="1" x14ac:dyDescent="0.3">
      <c r="A37" s="61" t="s">
        <v>99</v>
      </c>
      <c r="B37" s="61"/>
      <c r="C37" s="61"/>
      <c r="D37" s="61"/>
      <c r="E37" s="170">
        <f t="shared" ref="E37:J37" si="1">SUM(E30:E36)</f>
        <v>67000</v>
      </c>
      <c r="F37" s="171">
        <f t="shared" si="1"/>
        <v>7713</v>
      </c>
      <c r="G37" s="171">
        <f t="shared" si="1"/>
        <v>-22692</v>
      </c>
      <c r="H37" s="172">
        <f t="shared" si="1"/>
        <v>52021</v>
      </c>
      <c r="I37" s="172">
        <f t="shared" si="1"/>
        <v>0</v>
      </c>
      <c r="J37" s="173">
        <f t="shared" si="1"/>
        <v>52021</v>
      </c>
    </row>
    <row r="38" spans="1:10" ht="18.75" thickTop="1" x14ac:dyDescent="0.25">
      <c r="A38" s="61"/>
      <c r="B38" s="61"/>
      <c r="C38" s="61"/>
      <c r="D38" s="61"/>
      <c r="E38" s="174"/>
      <c r="F38" s="174"/>
      <c r="G38" s="174"/>
      <c r="H38" s="174"/>
      <c r="I38" s="174"/>
      <c r="J38" s="174"/>
    </row>
    <row r="39" spans="1:10" ht="18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0" spans="1:10" ht="37.5" customHeight="1" x14ac:dyDescent="0.25">
      <c r="A40" s="216" t="s">
        <v>100</v>
      </c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0" ht="18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</row>
  </sheetData>
  <mergeCells count="6">
    <mergeCell ref="A40:J40"/>
    <mergeCell ref="A1:J1"/>
    <mergeCell ref="A2:J2"/>
    <mergeCell ref="A3:J3"/>
    <mergeCell ref="E5:H5"/>
    <mergeCell ref="E23:H23"/>
  </mergeCells>
  <pageMargins left="0.75" right="0.36" top="0.75" bottom="1" header="0.55000000000000004" footer="0.5"/>
  <pageSetup paperSize="9" scale="67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45"/>
  <sheetViews>
    <sheetView zoomScale="75" workbookViewId="0">
      <selection activeCell="A39" sqref="A39"/>
    </sheetView>
  </sheetViews>
  <sheetFormatPr defaultRowHeight="12.75" x14ac:dyDescent="0.2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 x14ac:dyDescent="0.3">
      <c r="A1" s="209" t="s">
        <v>50</v>
      </c>
      <c r="B1" s="209"/>
      <c r="C1" s="209"/>
      <c r="D1" s="209"/>
      <c r="E1" s="209"/>
      <c r="F1" s="209"/>
    </row>
    <row r="2" spans="1:6" ht="22.5" customHeight="1" x14ac:dyDescent="0.25">
      <c r="A2" s="230" t="str">
        <f>+'[1]Equity-ann'!A2:J2</f>
        <v>QUARTERLY REPORT FOR THE FOURTH QUARTER ENDED 31 JANUARY 2014</v>
      </c>
      <c r="B2" s="230"/>
      <c r="C2" s="230"/>
      <c r="D2" s="230"/>
      <c r="E2" s="230"/>
      <c r="F2" s="230"/>
    </row>
    <row r="3" spans="1:6" ht="24" customHeight="1" x14ac:dyDescent="0.25">
      <c r="A3" s="231" t="s">
        <v>101</v>
      </c>
      <c r="B3" s="232"/>
      <c r="C3" s="232"/>
      <c r="D3" s="232"/>
      <c r="E3" s="232"/>
      <c r="F3" s="233"/>
    </row>
    <row r="4" spans="1:6" ht="15.75" x14ac:dyDescent="0.25">
      <c r="A4" s="140"/>
      <c r="B4" s="7"/>
      <c r="C4" s="7"/>
      <c r="D4" s="7"/>
      <c r="E4" s="7"/>
    </row>
    <row r="5" spans="1:6" ht="15" x14ac:dyDescent="0.2">
      <c r="A5" s="7"/>
      <c r="B5" s="7"/>
      <c r="C5" s="7"/>
      <c r="D5" s="7"/>
      <c r="E5" s="7"/>
    </row>
    <row r="6" spans="1:6" ht="15.75" x14ac:dyDescent="0.25">
      <c r="A6" s="140"/>
      <c r="B6" s="7"/>
      <c r="C6" s="7"/>
      <c r="D6" s="175"/>
      <c r="E6" s="175"/>
      <c r="F6" s="175"/>
    </row>
    <row r="7" spans="1:6" ht="15.75" x14ac:dyDescent="0.25">
      <c r="A7" s="7"/>
      <c r="B7" s="7"/>
      <c r="C7" s="7"/>
      <c r="D7" s="176" t="s">
        <v>102</v>
      </c>
      <c r="E7" s="177"/>
      <c r="F7" s="178" t="s">
        <v>102</v>
      </c>
    </row>
    <row r="8" spans="1:6" ht="15.75" x14ac:dyDescent="0.25">
      <c r="A8" s="7"/>
      <c r="B8" s="7"/>
      <c r="C8" s="7"/>
      <c r="D8" s="179" t="s">
        <v>103</v>
      </c>
      <c r="E8" s="180"/>
      <c r="F8" s="181" t="s">
        <v>103</v>
      </c>
    </row>
    <row r="9" spans="1:6" ht="15.75" x14ac:dyDescent="0.25">
      <c r="A9" s="7"/>
      <c r="B9" s="7"/>
      <c r="C9" s="7"/>
      <c r="D9" s="179" t="s">
        <v>6</v>
      </c>
      <c r="E9" s="180"/>
      <c r="F9" s="181" t="s">
        <v>7</v>
      </c>
    </row>
    <row r="10" spans="1:6" ht="15.75" x14ac:dyDescent="0.25">
      <c r="A10" s="7"/>
      <c r="B10" s="7"/>
      <c r="C10" s="7"/>
      <c r="D10" s="182" t="s">
        <v>8</v>
      </c>
      <c r="E10" s="183"/>
      <c r="F10" s="184" t="s">
        <v>8</v>
      </c>
    </row>
    <row r="11" spans="1:6" ht="15.75" x14ac:dyDescent="0.25">
      <c r="A11" s="140" t="s">
        <v>104</v>
      </c>
      <c r="B11" s="7"/>
      <c r="C11" s="7"/>
      <c r="D11" s="185"/>
      <c r="E11" s="64"/>
      <c r="F11" s="186"/>
    </row>
    <row r="12" spans="1:6" ht="15" x14ac:dyDescent="0.2">
      <c r="A12" s="7"/>
      <c r="B12" s="7"/>
      <c r="C12" s="7"/>
      <c r="D12" s="185"/>
      <c r="E12" s="64"/>
      <c r="F12" s="186"/>
    </row>
    <row r="13" spans="1:6" ht="15" x14ac:dyDescent="0.2">
      <c r="A13" s="7" t="s">
        <v>105</v>
      </c>
      <c r="B13" s="7"/>
      <c r="C13" s="7"/>
      <c r="D13" s="187">
        <v>5703</v>
      </c>
      <c r="E13" s="188"/>
      <c r="F13" s="189">
        <v>4295</v>
      </c>
    </row>
    <row r="14" spans="1:6" ht="15" x14ac:dyDescent="0.2">
      <c r="A14" s="7" t="s">
        <v>106</v>
      </c>
      <c r="B14" s="7"/>
      <c r="C14" s="7"/>
      <c r="D14" s="187"/>
      <c r="E14" s="188"/>
      <c r="F14" s="189"/>
    </row>
    <row r="15" spans="1:6" ht="15" x14ac:dyDescent="0.2">
      <c r="A15" s="7"/>
      <c r="B15" s="7" t="s">
        <v>107</v>
      </c>
      <c r="C15" s="7"/>
      <c r="D15" s="187">
        <v>920</v>
      </c>
      <c r="E15" s="188"/>
      <c r="F15" s="189">
        <v>932</v>
      </c>
    </row>
    <row r="16" spans="1:6" ht="15" x14ac:dyDescent="0.2">
      <c r="A16" s="7"/>
      <c r="B16" s="7" t="s">
        <v>108</v>
      </c>
      <c r="C16" s="7"/>
      <c r="D16" s="190">
        <v>-1912</v>
      </c>
      <c r="E16" s="188"/>
      <c r="F16" s="191">
        <v>-696</v>
      </c>
    </row>
    <row r="17" spans="1:6" ht="15" x14ac:dyDescent="0.2">
      <c r="A17" s="7"/>
      <c r="B17" s="7"/>
      <c r="C17" s="7"/>
      <c r="D17" s="187"/>
      <c r="E17" s="188"/>
      <c r="F17" s="189"/>
    </row>
    <row r="18" spans="1:6" ht="15" x14ac:dyDescent="0.2">
      <c r="A18" s="7" t="s">
        <v>109</v>
      </c>
      <c r="B18" s="7"/>
      <c r="C18" s="7"/>
      <c r="D18" s="192">
        <f>SUM(D13:D16)</f>
        <v>4711</v>
      </c>
      <c r="E18" s="193"/>
      <c r="F18" s="194">
        <f>SUM(F13:F16)</f>
        <v>4531</v>
      </c>
    </row>
    <row r="19" spans="1:6" ht="15" x14ac:dyDescent="0.2">
      <c r="A19" s="7"/>
      <c r="B19" s="7"/>
      <c r="C19" s="7"/>
      <c r="D19" s="187"/>
      <c r="E19" s="188"/>
      <c r="F19" s="189"/>
    </row>
    <row r="20" spans="1:6" ht="15" x14ac:dyDescent="0.2">
      <c r="A20" s="7" t="s">
        <v>110</v>
      </c>
      <c r="B20" s="7"/>
      <c r="C20" s="7"/>
      <c r="D20" s="187"/>
      <c r="E20" s="188"/>
      <c r="F20" s="189"/>
    </row>
    <row r="21" spans="1:6" ht="15" x14ac:dyDescent="0.2">
      <c r="A21" s="7"/>
      <c r="B21" s="7" t="s">
        <v>111</v>
      </c>
      <c r="C21" s="7"/>
      <c r="D21" s="187">
        <v>-19249</v>
      </c>
      <c r="E21" s="188"/>
      <c r="F21" s="189">
        <v>31227</v>
      </c>
    </row>
    <row r="22" spans="1:6" ht="15" x14ac:dyDescent="0.2">
      <c r="A22" s="7"/>
      <c r="B22" s="7" t="s">
        <v>112</v>
      </c>
      <c r="C22" s="7"/>
      <c r="D22" s="190">
        <v>18856</v>
      </c>
      <c r="E22" s="188"/>
      <c r="F22" s="191">
        <v>-36258</v>
      </c>
    </row>
    <row r="23" spans="1:6" ht="15" x14ac:dyDescent="0.2">
      <c r="A23" s="7"/>
      <c r="B23" s="7"/>
      <c r="C23" s="7"/>
      <c r="D23" s="187"/>
      <c r="E23" s="188"/>
      <c r="F23" s="189"/>
    </row>
    <row r="24" spans="1:6" ht="15" x14ac:dyDescent="0.2">
      <c r="A24" s="7" t="s">
        <v>113</v>
      </c>
      <c r="B24" s="7"/>
      <c r="C24" s="7"/>
      <c r="D24" s="192">
        <f>SUM(D18:D22)</f>
        <v>4318</v>
      </c>
      <c r="E24" s="193"/>
      <c r="F24" s="194">
        <f>SUM(F18:F22)</f>
        <v>-500</v>
      </c>
    </row>
    <row r="25" spans="1:6" ht="15" x14ac:dyDescent="0.2">
      <c r="A25" s="7"/>
      <c r="B25" s="7" t="s">
        <v>114</v>
      </c>
      <c r="C25" s="7"/>
      <c r="D25" s="187">
        <v>0</v>
      </c>
      <c r="E25" s="188"/>
      <c r="F25" s="189">
        <v>0</v>
      </c>
    </row>
    <row r="26" spans="1:6" ht="15" x14ac:dyDescent="0.2">
      <c r="A26" s="7"/>
      <c r="B26" s="7" t="s">
        <v>115</v>
      </c>
      <c r="C26" s="7"/>
      <c r="D26" s="187">
        <v>-887</v>
      </c>
      <c r="E26" s="188"/>
      <c r="F26" s="189">
        <v>-214</v>
      </c>
    </row>
    <row r="27" spans="1:6" ht="15" x14ac:dyDescent="0.2">
      <c r="A27" s="7"/>
      <c r="B27" s="7" t="s">
        <v>68</v>
      </c>
      <c r="C27" s="7"/>
      <c r="D27" s="187">
        <v>-168</v>
      </c>
      <c r="E27" s="188"/>
      <c r="F27" s="189">
        <v>-259</v>
      </c>
    </row>
    <row r="28" spans="1:6" ht="15" x14ac:dyDescent="0.2">
      <c r="A28" s="7"/>
      <c r="B28" s="7"/>
      <c r="C28" s="7"/>
      <c r="D28" s="187"/>
      <c r="E28" s="188"/>
      <c r="F28" s="189"/>
    </row>
    <row r="29" spans="1:6" ht="15" x14ac:dyDescent="0.2">
      <c r="A29" s="7" t="s">
        <v>116</v>
      </c>
      <c r="B29" s="7"/>
      <c r="C29" s="7"/>
      <c r="D29" s="195">
        <f>SUM(D24:D28)</f>
        <v>3263</v>
      </c>
      <c r="E29" s="193"/>
      <c r="F29" s="196">
        <f>SUM(F24:F28)</f>
        <v>-973</v>
      </c>
    </row>
    <row r="30" spans="1:6" ht="15" x14ac:dyDescent="0.2">
      <c r="A30" s="7"/>
      <c r="B30" s="7"/>
      <c r="C30" s="7"/>
      <c r="D30" s="187"/>
      <c r="E30" s="188"/>
      <c r="F30" s="189"/>
    </row>
    <row r="31" spans="1:6" ht="15.75" x14ac:dyDescent="0.25">
      <c r="A31" s="140" t="s">
        <v>117</v>
      </c>
      <c r="B31" s="7"/>
      <c r="C31" s="7"/>
      <c r="D31" s="187"/>
      <c r="E31" s="188"/>
      <c r="F31" s="189"/>
    </row>
    <row r="32" spans="1:6" ht="15" x14ac:dyDescent="0.2">
      <c r="A32" s="7"/>
      <c r="B32" s="7"/>
      <c r="C32" s="7"/>
      <c r="D32" s="187"/>
      <c r="E32" s="188"/>
      <c r="F32" s="189"/>
    </row>
    <row r="33" spans="1:6" ht="15" x14ac:dyDescent="0.2">
      <c r="A33" s="7" t="s">
        <v>118</v>
      </c>
      <c r="B33" s="7"/>
      <c r="C33" s="7"/>
      <c r="D33" s="192">
        <v>-1799</v>
      </c>
      <c r="E33" s="193"/>
      <c r="F33" s="194">
        <v>-378</v>
      </c>
    </row>
    <row r="34" spans="1:6" ht="15" x14ac:dyDescent="0.2">
      <c r="A34" s="7"/>
      <c r="B34" s="7"/>
      <c r="C34" s="7"/>
      <c r="D34" s="187"/>
      <c r="E34" s="188"/>
      <c r="F34" s="189"/>
    </row>
    <row r="35" spans="1:6" ht="15.75" x14ac:dyDescent="0.25">
      <c r="A35" s="140" t="s">
        <v>119</v>
      </c>
      <c r="B35" s="7"/>
      <c r="C35" s="7"/>
      <c r="D35" s="187"/>
      <c r="E35" s="188"/>
      <c r="F35" s="189"/>
    </row>
    <row r="36" spans="1:6" ht="15" x14ac:dyDescent="0.2">
      <c r="A36" s="7"/>
      <c r="B36" s="7"/>
      <c r="C36" s="7"/>
      <c r="D36" s="187"/>
      <c r="E36" s="188"/>
      <c r="F36" s="189"/>
    </row>
    <row r="37" spans="1:6" ht="15" x14ac:dyDescent="0.2">
      <c r="A37" s="7" t="s">
        <v>120</v>
      </c>
      <c r="B37" s="7"/>
      <c r="C37" s="7"/>
      <c r="D37" s="197">
        <v>-1394</v>
      </c>
      <c r="E37" s="198"/>
      <c r="F37" s="199">
        <v>-1112</v>
      </c>
    </row>
    <row r="38" spans="1:6" ht="15" x14ac:dyDescent="0.2">
      <c r="A38" s="7"/>
      <c r="B38" s="7"/>
      <c r="C38" s="7"/>
      <c r="D38" s="187"/>
      <c r="E38" s="188"/>
      <c r="F38" s="189"/>
    </row>
    <row r="39" spans="1:6" ht="15" x14ac:dyDescent="0.2">
      <c r="A39" s="7" t="s">
        <v>121</v>
      </c>
      <c r="B39" s="7"/>
      <c r="C39" s="7"/>
      <c r="D39" s="192">
        <f>D29+D33+D37</f>
        <v>70</v>
      </c>
      <c r="E39" s="193"/>
      <c r="F39" s="194">
        <v>-2463</v>
      </c>
    </row>
    <row r="40" spans="1:6" ht="15" x14ac:dyDescent="0.2">
      <c r="A40" s="7" t="s">
        <v>122</v>
      </c>
      <c r="B40" s="7"/>
      <c r="C40" s="7"/>
      <c r="D40" s="187">
        <v>10093</v>
      </c>
      <c r="E40" s="188"/>
      <c r="F40" s="189">
        <v>12556</v>
      </c>
    </row>
    <row r="41" spans="1:6" ht="15.75" thickBot="1" x14ac:dyDescent="0.25">
      <c r="A41" s="7" t="s">
        <v>123</v>
      </c>
      <c r="B41" s="7"/>
      <c r="C41" s="7"/>
      <c r="D41" s="200">
        <f>SUM(D39:D40)</f>
        <v>10163</v>
      </c>
      <c r="E41" s="193"/>
      <c r="F41" s="201">
        <f>SUM(F39:F40)</f>
        <v>10093</v>
      </c>
    </row>
    <row r="42" spans="1:6" ht="15" x14ac:dyDescent="0.2">
      <c r="A42" s="7"/>
      <c r="B42" s="7"/>
      <c r="C42" s="7"/>
      <c r="D42" s="193"/>
      <c r="E42" s="193"/>
      <c r="F42" s="193"/>
    </row>
    <row r="43" spans="1:6" ht="15" x14ac:dyDescent="0.2">
      <c r="A43" s="7"/>
      <c r="B43" s="7"/>
      <c r="C43" s="7"/>
      <c r="D43" s="7"/>
      <c r="E43" s="7"/>
    </row>
    <row r="44" spans="1:6" ht="35.25" customHeight="1" x14ac:dyDescent="0.2">
      <c r="A44" s="234" t="s">
        <v>124</v>
      </c>
      <c r="B44" s="235"/>
      <c r="C44" s="235"/>
      <c r="D44" s="235"/>
      <c r="E44" s="235"/>
      <c r="F44" s="235"/>
    </row>
    <row r="45" spans="1:6" ht="15" x14ac:dyDescent="0.2">
      <c r="A45" s="7"/>
      <c r="B45" s="7"/>
      <c r="C45" s="7"/>
      <c r="D45" s="7"/>
      <c r="E45" s="7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</vt:lpstr>
      <vt:lpstr>PL-ann sum</vt:lpstr>
      <vt:lpstr>Equity-ann</vt:lpstr>
      <vt:lpstr>CF-Ann</vt:lpstr>
      <vt:lpstr>BS!Print_Area</vt:lpstr>
      <vt:lpstr>'CF-Ann'!Print_Area</vt:lpstr>
      <vt:lpstr>'PL-ann sum'!Print_Area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2014-03-19T11:29:44Z</dcterms:created>
  <dcterms:modified xsi:type="dcterms:W3CDTF">2014-03-20T07:50:45Z</dcterms:modified>
</cp:coreProperties>
</file>